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e/Desktop/PhD/Papers/20241010_IAV Glycoproteomics/Supplementary Data/Glycomics /"/>
    </mc:Choice>
  </mc:AlternateContent>
  <xr:revisionPtr revIDLastSave="0" documentId="13_ncr:1_{6B4CA16F-B5BA-B748-A7DF-1ACB18AE24B8}" xr6:coauthVersionLast="47" xr6:coauthVersionMax="47" xr10:uidLastSave="{00000000-0000-0000-0000-000000000000}"/>
  <bookViews>
    <workbookView xWindow="23760" yWindow="-21600" windowWidth="38400" windowHeight="21600" activeTab="1" xr2:uid="{A52BF154-7798-3145-93AC-A5E33B1FF1F5}"/>
  </bookViews>
  <sheets>
    <sheet name="O-Glycans" sheetId="1" r:id="rId1"/>
    <sheet name="N-Glycan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156" i="4" l="1"/>
  <c r="AZ156" i="4"/>
  <c r="AY156" i="4"/>
  <c r="AX156" i="4"/>
  <c r="AX168" i="4" s="1"/>
  <c r="AW156" i="4"/>
  <c r="AV156" i="4"/>
  <c r="AU156" i="4"/>
  <c r="AU168" i="4" s="1"/>
  <c r="AT156" i="4"/>
  <c r="AS156" i="4"/>
  <c r="AR156" i="4"/>
  <c r="AQ156" i="4"/>
  <c r="AP156" i="4"/>
  <c r="AQ168" i="4" s="1"/>
  <c r="BA155" i="4"/>
  <c r="AZ155" i="4"/>
  <c r="AY155" i="4"/>
  <c r="AY167" i="4" s="1"/>
  <c r="AX155" i="4"/>
  <c r="AW155" i="4"/>
  <c r="AV155" i="4"/>
  <c r="AU155" i="4"/>
  <c r="AT155" i="4"/>
  <c r="AT167" i="4" s="1"/>
  <c r="AS155" i="4"/>
  <c r="AR155" i="4"/>
  <c r="AQ155" i="4"/>
  <c r="AU167" i="4" s="1"/>
  <c r="AP155" i="4"/>
  <c r="BA154" i="4"/>
  <c r="AZ154" i="4"/>
  <c r="AY154" i="4"/>
  <c r="AX154" i="4"/>
  <c r="AX166" i="4" s="1"/>
  <c r="AW154" i="4"/>
  <c r="AV154" i="4"/>
  <c r="AU154" i="4"/>
  <c r="AU166" i="4" s="1"/>
  <c r="AT154" i="4"/>
  <c r="AS154" i="4"/>
  <c r="AR154" i="4"/>
  <c r="AQ154" i="4"/>
  <c r="AP154" i="4"/>
  <c r="AQ166" i="4" s="1"/>
  <c r="BA153" i="4"/>
  <c r="AZ153" i="4"/>
  <c r="AY153" i="4"/>
  <c r="AY165" i="4" s="1"/>
  <c r="AX153" i="4"/>
  <c r="AW153" i="4"/>
  <c r="AV153" i="4"/>
  <c r="AU153" i="4"/>
  <c r="AT153" i="4"/>
  <c r="AT165" i="4" s="1"/>
  <c r="AS153" i="4"/>
  <c r="AR153" i="4"/>
  <c r="AQ153" i="4"/>
  <c r="AU165" i="4" s="1"/>
  <c r="AP153" i="4"/>
  <c r="BA152" i="4"/>
  <c r="AZ152" i="4"/>
  <c r="AY152" i="4"/>
  <c r="AX152" i="4"/>
  <c r="AX164" i="4" s="1"/>
  <c r="AW152" i="4"/>
  <c r="AV152" i="4"/>
  <c r="AU152" i="4"/>
  <c r="AU164" i="4" s="1"/>
  <c r="AT152" i="4"/>
  <c r="AS152" i="4"/>
  <c r="AR152" i="4"/>
  <c r="AQ152" i="4"/>
  <c r="AP152" i="4"/>
  <c r="AQ164" i="4" s="1"/>
  <c r="BA151" i="4"/>
  <c r="AZ151" i="4"/>
  <c r="AY151" i="4"/>
  <c r="AY163" i="4" s="1"/>
  <c r="AX151" i="4"/>
  <c r="AW151" i="4"/>
  <c r="AV151" i="4"/>
  <c r="AU151" i="4"/>
  <c r="AT151" i="4"/>
  <c r="AT163" i="4" s="1"/>
  <c r="AS151" i="4"/>
  <c r="AR151" i="4"/>
  <c r="AQ151" i="4"/>
  <c r="AU163" i="4" s="1"/>
  <c r="AP151" i="4"/>
  <c r="BA150" i="4"/>
  <c r="AZ150" i="4"/>
  <c r="AY150" i="4"/>
  <c r="AX150" i="4"/>
  <c r="AX162" i="4" s="1"/>
  <c r="AW150" i="4"/>
  <c r="AV150" i="4"/>
  <c r="AU150" i="4"/>
  <c r="AU162" i="4" s="1"/>
  <c r="AT150" i="4"/>
  <c r="AS150" i="4"/>
  <c r="AR150" i="4"/>
  <c r="AQ150" i="4"/>
  <c r="AP150" i="4"/>
  <c r="AQ162" i="4" s="1"/>
  <c r="BA149" i="4"/>
  <c r="AZ149" i="4"/>
  <c r="AY149" i="4"/>
  <c r="AY161" i="4" s="1"/>
  <c r="AX149" i="4"/>
  <c r="AW149" i="4"/>
  <c r="AV149" i="4"/>
  <c r="AU149" i="4"/>
  <c r="AT149" i="4"/>
  <c r="AT161" i="4" s="1"/>
  <c r="AS149" i="4"/>
  <c r="AR149" i="4"/>
  <c r="AQ149" i="4"/>
  <c r="AU161" i="4" s="1"/>
  <c r="AP149" i="4"/>
  <c r="BA148" i="4"/>
  <c r="AZ148" i="4"/>
  <c r="AY148" i="4"/>
  <c r="AX148" i="4"/>
  <c r="AX160" i="4" s="1"/>
  <c r="AW148" i="4"/>
  <c r="AV148" i="4"/>
  <c r="AU148" i="4"/>
  <c r="AU160" i="4" s="1"/>
  <c r="AT148" i="4"/>
  <c r="AS148" i="4"/>
  <c r="AR148" i="4"/>
  <c r="AQ148" i="4"/>
  <c r="AP148" i="4"/>
  <c r="AQ160" i="4" s="1"/>
  <c r="BA147" i="4"/>
  <c r="AZ147" i="4"/>
  <c r="AZ159" i="4" s="1"/>
  <c r="AY147" i="4"/>
  <c r="AY159" i="4" s="1"/>
  <c r="AX147" i="4"/>
  <c r="AW147" i="4"/>
  <c r="AV147" i="4"/>
  <c r="AU147" i="4"/>
  <c r="AT147" i="4"/>
  <c r="AS147" i="4"/>
  <c r="AR147" i="4"/>
  <c r="AR159" i="4" s="1"/>
  <c r="AQ147" i="4"/>
  <c r="AV159" i="4" s="1"/>
  <c r="AP147" i="4"/>
  <c r="AA156" i="4"/>
  <c r="AB156" i="4"/>
  <c r="AC156" i="4"/>
  <c r="AD156" i="4"/>
  <c r="AE156" i="4"/>
  <c r="AF156" i="4"/>
  <c r="AG156" i="4"/>
  <c r="AH156" i="4"/>
  <c r="AI156" i="4"/>
  <c r="AJ156" i="4"/>
  <c r="AK156" i="4"/>
  <c r="Z156" i="4"/>
  <c r="AB168" i="4"/>
  <c r="AA155" i="4"/>
  <c r="AB155" i="4"/>
  <c r="AC155" i="4"/>
  <c r="AD155" i="4"/>
  <c r="AD167" i="4" s="1"/>
  <c r="AE155" i="4"/>
  <c r="AF155" i="4"/>
  <c r="AF167" i="4" s="1"/>
  <c r="AG155" i="4"/>
  <c r="AH155" i="4"/>
  <c r="AI155" i="4"/>
  <c r="AJ155" i="4"/>
  <c r="AK155" i="4"/>
  <c r="Z167" i="4"/>
  <c r="AH167" i="4"/>
  <c r="AK167" i="4"/>
  <c r="AG167" i="4"/>
  <c r="Z155" i="4"/>
  <c r="AA154" i="4"/>
  <c r="AB154" i="4"/>
  <c r="AC154" i="4"/>
  <c r="AJ166" i="4" s="1"/>
  <c r="AD154" i="4"/>
  <c r="AD166" i="4" s="1"/>
  <c r="AE154" i="4"/>
  <c r="AF154" i="4"/>
  <c r="AG154" i="4"/>
  <c r="AG166" i="4" s="1"/>
  <c r="AH154" i="4"/>
  <c r="AH166" i="4" s="1"/>
  <c r="AI154" i="4"/>
  <c r="AJ154" i="4"/>
  <c r="AK154" i="4"/>
  <c r="AK166" i="4" s="1"/>
  <c r="Z166" i="4"/>
  <c r="AF166" i="4"/>
  <c r="AE166" i="4"/>
  <c r="Z154" i="4"/>
  <c r="AA153" i="4"/>
  <c r="AJ165" i="4" s="1"/>
  <c r="AB153" i="4"/>
  <c r="AC153" i="4"/>
  <c r="AD153" i="4"/>
  <c r="AD165" i="4" s="1"/>
  <c r="AE153" i="4"/>
  <c r="AF153" i="4"/>
  <c r="AG153" i="4"/>
  <c r="AH153" i="4"/>
  <c r="AH165" i="4" s="1"/>
  <c r="AI153" i="4"/>
  <c r="AI165" i="4" s="1"/>
  <c r="AJ153" i="4"/>
  <c r="AK153" i="4"/>
  <c r="Z153" i="4"/>
  <c r="AA152" i="4"/>
  <c r="AB152" i="4"/>
  <c r="AE164" i="4" s="1"/>
  <c r="AC152" i="4"/>
  <c r="AC164" i="4" s="1"/>
  <c r="AD152" i="4"/>
  <c r="AD164" i="4" s="1"/>
  <c r="AE152" i="4"/>
  <c r="AF152" i="4"/>
  <c r="AG152" i="4"/>
  <c r="AH152" i="4"/>
  <c r="AI152" i="4"/>
  <c r="AJ152" i="4"/>
  <c r="AK152" i="4"/>
  <c r="AG164" i="4"/>
  <c r="AH164" i="4"/>
  <c r="Z152" i="4"/>
  <c r="AA151" i="4"/>
  <c r="AB151" i="4"/>
  <c r="AC151" i="4"/>
  <c r="AJ163" i="4" s="1"/>
  <c r="AD151" i="4"/>
  <c r="AE151" i="4"/>
  <c r="AF151" i="4"/>
  <c r="AF163" i="4" s="1"/>
  <c r="AG151" i="4"/>
  <c r="AH151" i="4"/>
  <c r="AH163" i="4" s="1"/>
  <c r="AI151" i="4"/>
  <c r="AJ151" i="4"/>
  <c r="AK151" i="4"/>
  <c r="AG163" i="4"/>
  <c r="Z151" i="4"/>
  <c r="AA150" i="4"/>
  <c r="AB150" i="4"/>
  <c r="AC150" i="4"/>
  <c r="AD150" i="4"/>
  <c r="AE150" i="4"/>
  <c r="AF150" i="4"/>
  <c r="AG150" i="4"/>
  <c r="AG162" i="4" s="1"/>
  <c r="AH150" i="4"/>
  <c r="AI150" i="4"/>
  <c r="AJ150" i="4"/>
  <c r="AK150" i="4"/>
  <c r="AA162" i="4"/>
  <c r="AF162" i="4"/>
  <c r="AJ162" i="4"/>
  <c r="Z150" i="4"/>
  <c r="AA149" i="4"/>
  <c r="AB149" i="4"/>
  <c r="AC149" i="4"/>
  <c r="AA161" i="4" s="1"/>
  <c r="AD149" i="4"/>
  <c r="AD161" i="4" s="1"/>
  <c r="AE149" i="4"/>
  <c r="AF149" i="4"/>
  <c r="AG149" i="4"/>
  <c r="AH149" i="4"/>
  <c r="AH161" i="4" s="1"/>
  <c r="AI149" i="4"/>
  <c r="AJ149" i="4"/>
  <c r="AJ161" i="4" s="1"/>
  <c r="AK149" i="4"/>
  <c r="AK161" i="4" s="1"/>
  <c r="AF161" i="4"/>
  <c r="AE161" i="4"/>
  <c r="Z149" i="4"/>
  <c r="AA148" i="4"/>
  <c r="AB148" i="4"/>
  <c r="AC148" i="4"/>
  <c r="AD148" i="4"/>
  <c r="AE148" i="4"/>
  <c r="AE160" i="4" s="1"/>
  <c r="AF148" i="4"/>
  <c r="AF160" i="4" s="1"/>
  <c r="AG148" i="4"/>
  <c r="AH148" i="4"/>
  <c r="AH160" i="4" s="1"/>
  <c r="AI148" i="4"/>
  <c r="AJ148" i="4"/>
  <c r="AK148" i="4"/>
  <c r="Z160" i="4"/>
  <c r="AK160" i="4"/>
  <c r="AD160" i="4"/>
  <c r="Z148" i="4"/>
  <c r="AA147" i="4"/>
  <c r="AB147" i="4"/>
  <c r="AC147" i="4"/>
  <c r="AI159" i="4" s="1"/>
  <c r="AD147" i="4"/>
  <c r="AD159" i="4" s="1"/>
  <c r="AE147" i="4"/>
  <c r="AF147" i="4"/>
  <c r="AF159" i="4" s="1"/>
  <c r="AG147" i="4"/>
  <c r="AH147" i="4"/>
  <c r="AI147" i="4"/>
  <c r="AJ147" i="4"/>
  <c r="AK147" i="4"/>
  <c r="AA159" i="4"/>
  <c r="AE159" i="4"/>
  <c r="AH159" i="4"/>
  <c r="Z147" i="4"/>
  <c r="AT160" i="4"/>
  <c r="AV160" i="4"/>
  <c r="AW160" i="4"/>
  <c r="AR161" i="4"/>
  <c r="AS161" i="4"/>
  <c r="AZ161" i="4"/>
  <c r="BA161" i="4"/>
  <c r="AT162" i="4"/>
  <c r="AV162" i="4"/>
  <c r="AW162" i="4"/>
  <c r="AR163" i="4"/>
  <c r="AS163" i="4"/>
  <c r="AZ163" i="4"/>
  <c r="BA163" i="4"/>
  <c r="AT164" i="4"/>
  <c r="AV164" i="4"/>
  <c r="AW164" i="4"/>
  <c r="AR165" i="4"/>
  <c r="AS165" i="4"/>
  <c r="AZ165" i="4"/>
  <c r="BA165" i="4"/>
  <c r="AT166" i="4"/>
  <c r="AV166" i="4"/>
  <c r="AW166" i="4"/>
  <c r="AR167" i="4"/>
  <c r="AS167" i="4"/>
  <c r="AZ167" i="4"/>
  <c r="BA167" i="4"/>
  <c r="AT168" i="4"/>
  <c r="AV168" i="4"/>
  <c r="AW168" i="4"/>
  <c r="AS159" i="4"/>
  <c r="AT159" i="4"/>
  <c r="BA159" i="4"/>
  <c r="AP159" i="4"/>
  <c r="AA160" i="4"/>
  <c r="AB160" i="4"/>
  <c r="AC160" i="4"/>
  <c r="AG160" i="4"/>
  <c r="AJ160" i="4"/>
  <c r="Z161" i="4"/>
  <c r="AI161" i="4"/>
  <c r="AA163" i="4"/>
  <c r="AB163" i="4"/>
  <c r="AD163" i="4"/>
  <c r="AK163" i="4"/>
  <c r="AA164" i="4"/>
  <c r="AB164" i="4"/>
  <c r="AK164" i="4"/>
  <c r="AB166" i="4"/>
  <c r="AC166" i="4"/>
  <c r="AB167" i="4"/>
  <c r="AC167" i="4"/>
  <c r="AE167" i="4"/>
  <c r="AI167" i="4"/>
  <c r="AC159" i="4"/>
  <c r="AK159" i="4"/>
  <c r="BA138" i="4"/>
  <c r="AZ138" i="4"/>
  <c r="AY138" i="4"/>
  <c r="AX138" i="4"/>
  <c r="AW138" i="4"/>
  <c r="AV138" i="4"/>
  <c r="AU138" i="4"/>
  <c r="AT138" i="4"/>
  <c r="AS138" i="4"/>
  <c r="AR138" i="4"/>
  <c r="AQ138" i="4"/>
  <c r="AP138" i="4"/>
  <c r="BA137" i="4"/>
  <c r="AZ137" i="4"/>
  <c r="AY137" i="4"/>
  <c r="AX137" i="4"/>
  <c r="AW137" i="4"/>
  <c r="AV137" i="4"/>
  <c r="AU137" i="4"/>
  <c r="AT137" i="4"/>
  <c r="AS137" i="4"/>
  <c r="AR137" i="4"/>
  <c r="AQ137" i="4"/>
  <c r="AP137" i="4"/>
  <c r="BA136" i="4"/>
  <c r="AZ136" i="4"/>
  <c r="AY136" i="4"/>
  <c r="AX136" i="4"/>
  <c r="AW136" i="4"/>
  <c r="AV136" i="4"/>
  <c r="AU136" i="4"/>
  <c r="AT136" i="4"/>
  <c r="AS136" i="4"/>
  <c r="AR136" i="4"/>
  <c r="AQ136" i="4"/>
  <c r="AP136" i="4"/>
  <c r="BA135" i="4"/>
  <c r="AZ135" i="4"/>
  <c r="AY135" i="4"/>
  <c r="AX135" i="4"/>
  <c r="AW135" i="4"/>
  <c r="AV135" i="4"/>
  <c r="AU135" i="4"/>
  <c r="AT135" i="4"/>
  <c r="AS135" i="4"/>
  <c r="AR135" i="4"/>
  <c r="AQ135" i="4"/>
  <c r="AP135" i="4"/>
  <c r="AA135" i="4"/>
  <c r="AB135" i="4"/>
  <c r="AC135" i="4"/>
  <c r="AD135" i="4"/>
  <c r="AE135" i="4"/>
  <c r="AF135" i="4"/>
  <c r="AG135" i="4"/>
  <c r="AH135" i="4"/>
  <c r="AI135" i="4"/>
  <c r="AJ135" i="4"/>
  <c r="AK135" i="4"/>
  <c r="AA136" i="4"/>
  <c r="AB136" i="4"/>
  <c r="AC136" i="4"/>
  <c r="AD136" i="4"/>
  <c r="AE136" i="4"/>
  <c r="AF136" i="4"/>
  <c r="AG136" i="4"/>
  <c r="AH136" i="4"/>
  <c r="AI136" i="4"/>
  <c r="AJ136" i="4"/>
  <c r="AK136" i="4"/>
  <c r="AA137" i="4"/>
  <c r="AB137" i="4"/>
  <c r="AC137" i="4"/>
  <c r="AD137" i="4"/>
  <c r="AE137" i="4"/>
  <c r="AF137" i="4"/>
  <c r="AG137" i="4"/>
  <c r="AH137" i="4"/>
  <c r="AI137" i="4"/>
  <c r="AJ137" i="4"/>
  <c r="AK137" i="4"/>
  <c r="AA138" i="4"/>
  <c r="AB138" i="4"/>
  <c r="AC138" i="4"/>
  <c r="AD138" i="4"/>
  <c r="AE138" i="4"/>
  <c r="AF138" i="4"/>
  <c r="AG138" i="4"/>
  <c r="AH138" i="4"/>
  <c r="AI138" i="4"/>
  <c r="AJ138" i="4"/>
  <c r="AK138" i="4"/>
  <c r="Z138" i="4"/>
  <c r="Z137" i="4"/>
  <c r="Z136" i="4"/>
  <c r="Z135" i="4"/>
  <c r="BD130" i="4"/>
  <c r="BC129" i="4"/>
  <c r="BC128" i="4"/>
  <c r="BD126" i="4"/>
  <c r="BC126" i="4"/>
  <c r="BD125" i="4"/>
  <c r="BD123" i="4"/>
  <c r="BC123" i="4"/>
  <c r="BC122" i="4"/>
  <c r="BC121" i="4"/>
  <c r="BD120" i="4"/>
  <c r="BC120" i="4"/>
  <c r="BC119" i="4"/>
  <c r="BD118" i="4"/>
  <c r="BD116" i="4"/>
  <c r="BC116" i="4"/>
  <c r="BC115" i="4"/>
  <c r="BD114" i="4"/>
  <c r="BD112" i="4"/>
  <c r="BD111" i="4"/>
  <c r="BC111" i="4"/>
  <c r="BD110" i="4"/>
  <c r="BC110" i="4"/>
  <c r="BC109" i="4"/>
  <c r="BD107" i="4"/>
  <c r="BC107" i="4"/>
  <c r="BD106" i="4"/>
  <c r="BC106" i="4"/>
  <c r="BD105" i="4"/>
  <c r="BD102" i="4"/>
  <c r="BC101" i="4"/>
  <c r="BD99" i="4"/>
  <c r="BD98" i="4"/>
  <c r="BC98" i="4"/>
  <c r="BD96" i="4"/>
  <c r="BC95" i="4"/>
  <c r="BD93" i="4"/>
  <c r="BC92" i="4"/>
  <c r="BC91" i="4"/>
  <c r="BD89" i="4"/>
  <c r="BC88" i="4"/>
  <c r="BD86" i="4"/>
  <c r="BD85" i="4"/>
  <c r="BC85" i="4"/>
  <c r="BC84" i="4"/>
  <c r="BC83" i="4"/>
  <c r="BD81" i="4"/>
  <c r="BC80" i="4"/>
  <c r="BD78" i="4"/>
  <c r="BD77" i="4"/>
  <c r="BC77" i="4"/>
  <c r="BC76" i="4"/>
  <c r="BC75" i="4"/>
  <c r="BD73" i="4"/>
  <c r="BC72" i="4"/>
  <c r="BD70" i="4"/>
  <c r="BD69" i="4"/>
  <c r="BC69" i="4"/>
  <c r="BD68" i="4"/>
  <c r="BC67" i="4"/>
  <c r="BD65" i="4"/>
  <c r="BC65" i="4"/>
  <c r="BC64" i="4"/>
  <c r="BD63" i="4"/>
  <c r="BD62" i="4"/>
  <c r="BC62" i="4"/>
  <c r="BD61" i="4"/>
  <c r="BC60" i="4"/>
  <c r="BD59" i="4"/>
  <c r="BC58" i="4"/>
  <c r="BD56" i="4"/>
  <c r="BD55" i="4"/>
  <c r="BC55" i="4"/>
  <c r="BC54" i="4"/>
  <c r="BD52" i="4"/>
  <c r="BC52" i="4"/>
  <c r="BC51" i="4"/>
  <c r="BD49" i="4"/>
  <c r="BD48" i="4"/>
  <c r="BC48" i="4"/>
  <c r="BD47" i="4"/>
  <c r="BD45" i="4"/>
  <c r="BC45" i="4"/>
  <c r="BD44" i="4"/>
  <c r="BD42" i="4"/>
  <c r="BC42" i="4"/>
  <c r="BD41" i="4"/>
  <c r="BC41" i="4"/>
  <c r="BD40" i="4"/>
  <c r="BD38" i="4"/>
  <c r="BC37" i="4"/>
  <c r="BD35" i="4"/>
  <c r="BC35" i="4"/>
  <c r="BC34" i="4"/>
  <c r="BD33" i="4"/>
  <c r="BD31" i="4"/>
  <c r="BD30" i="4"/>
  <c r="BC30" i="4"/>
  <c r="BD29" i="4"/>
  <c r="BC29" i="4"/>
  <c r="BD28" i="4"/>
  <c r="BD26" i="4"/>
  <c r="BD25" i="4"/>
  <c r="BC25" i="4"/>
  <c r="BD24" i="4"/>
  <c r="BD22" i="4"/>
  <c r="BC22" i="4"/>
  <c r="BD21" i="4"/>
  <c r="BC20" i="4"/>
  <c r="BD19" i="4"/>
  <c r="BD18" i="4"/>
  <c r="BC18" i="4"/>
  <c r="BC17" i="4"/>
  <c r="BD15" i="4"/>
  <c r="BC15" i="4"/>
  <c r="BD14" i="4"/>
  <c r="BD11" i="4"/>
  <c r="BC11" i="4"/>
  <c r="BD10" i="4"/>
  <c r="BD8" i="4"/>
  <c r="BC8" i="4"/>
  <c r="BD7" i="4"/>
  <c r="BD5" i="4"/>
  <c r="BC5" i="4"/>
  <c r="BD4" i="4"/>
  <c r="BC4" i="4"/>
  <c r="AN130" i="4"/>
  <c r="AM130" i="4"/>
  <c r="AM129" i="4"/>
  <c r="AM128" i="4"/>
  <c r="AM126" i="4"/>
  <c r="AN124" i="4"/>
  <c r="AM124" i="4"/>
  <c r="AM123" i="4"/>
  <c r="AM122" i="4"/>
  <c r="AN118" i="4"/>
  <c r="AM118" i="4"/>
  <c r="AM117" i="4"/>
  <c r="AM116" i="4"/>
  <c r="AN114" i="4"/>
  <c r="AM113" i="4"/>
  <c r="AN110" i="4"/>
  <c r="AM110" i="4"/>
  <c r="AM109" i="4"/>
  <c r="AM108" i="4"/>
  <c r="AN106" i="4"/>
  <c r="AM105" i="4"/>
  <c r="AN102" i="4"/>
  <c r="AM102" i="4"/>
  <c r="AN101" i="4"/>
  <c r="AM101" i="4"/>
  <c r="AM100" i="4"/>
  <c r="AN98" i="4"/>
  <c r="AN97" i="4"/>
  <c r="AN96" i="4"/>
  <c r="AM96" i="4"/>
  <c r="AN95" i="4"/>
  <c r="AM95" i="4"/>
  <c r="AM94" i="4"/>
  <c r="AM92" i="4"/>
  <c r="AN90" i="4"/>
  <c r="AN89" i="4"/>
  <c r="AM89" i="4"/>
  <c r="AN88" i="4"/>
  <c r="AM88" i="4"/>
  <c r="AM87" i="4"/>
  <c r="AN85" i="4"/>
  <c r="AM84" i="4"/>
  <c r="AN82" i="4"/>
  <c r="AN81" i="4"/>
  <c r="AM81" i="4"/>
  <c r="AN80" i="4"/>
  <c r="AM80" i="4"/>
  <c r="AM79" i="4"/>
  <c r="AN77" i="4"/>
  <c r="AN74" i="4"/>
  <c r="AN73" i="4"/>
  <c r="AM73" i="4"/>
  <c r="AN72" i="4"/>
  <c r="AM72" i="4"/>
  <c r="AM71" i="4"/>
  <c r="AN69" i="4"/>
  <c r="AN67" i="4"/>
  <c r="AN66" i="4"/>
  <c r="AM66" i="4"/>
  <c r="AN65" i="4"/>
  <c r="AM65" i="4"/>
  <c r="AM64" i="4"/>
  <c r="AN63" i="4"/>
  <c r="AM62" i="4"/>
  <c r="AN60" i="4"/>
  <c r="AM60" i="4"/>
  <c r="AN59" i="4"/>
  <c r="AM59" i="4"/>
  <c r="AN58" i="4"/>
  <c r="AM58" i="4"/>
  <c r="AM57" i="4"/>
  <c r="AN55" i="4"/>
  <c r="AM54" i="4"/>
  <c r="AN53" i="4"/>
  <c r="AM53" i="4"/>
  <c r="AN52" i="4"/>
  <c r="AM52" i="4"/>
  <c r="AM51" i="4"/>
  <c r="AN49" i="4"/>
  <c r="AM48" i="4"/>
  <c r="AN47" i="4"/>
  <c r="AN46" i="4"/>
  <c r="AM46" i="4"/>
  <c r="AN45" i="4"/>
  <c r="AM45" i="4"/>
  <c r="AN44" i="4"/>
  <c r="AM44" i="4"/>
  <c r="AM43" i="4"/>
  <c r="AN41" i="4"/>
  <c r="AM40" i="4"/>
  <c r="AN39" i="4"/>
  <c r="AN38" i="4"/>
  <c r="AM38" i="4"/>
  <c r="AN37" i="4"/>
  <c r="AM37" i="4"/>
  <c r="AN36" i="4"/>
  <c r="AM36" i="4"/>
  <c r="AM35" i="4"/>
  <c r="AN33" i="4"/>
  <c r="AM32" i="4"/>
  <c r="AN31" i="4"/>
  <c r="AN30" i="4"/>
  <c r="AM30" i="4"/>
  <c r="AM29" i="4"/>
  <c r="AN28" i="4"/>
  <c r="AM27" i="4"/>
  <c r="AN25" i="4"/>
  <c r="AM25" i="4"/>
  <c r="AN24" i="4"/>
  <c r="AM24" i="4"/>
  <c r="AN23" i="4"/>
  <c r="AM23" i="4"/>
  <c r="AM22" i="4"/>
  <c r="AN20" i="4"/>
  <c r="AM19" i="4"/>
  <c r="AM18" i="4"/>
  <c r="AN16" i="4"/>
  <c r="AM16" i="4"/>
  <c r="AN15" i="4"/>
  <c r="AM15" i="4"/>
  <c r="AM14" i="4"/>
  <c r="AN12" i="4"/>
  <c r="AN11" i="4"/>
  <c r="AM11" i="4"/>
  <c r="AM10" i="4"/>
  <c r="AM9" i="4"/>
  <c r="AN7" i="4"/>
  <c r="AM7" i="4"/>
  <c r="AN4" i="4"/>
  <c r="AN3" i="4"/>
  <c r="W133" i="4"/>
  <c r="V133" i="4"/>
  <c r="G133" i="4"/>
  <c r="E133" i="4"/>
  <c r="BD132" i="4"/>
  <c r="BC132" i="4"/>
  <c r="AN132" i="4"/>
  <c r="AM132" i="4"/>
  <c r="W132" i="4"/>
  <c r="V132" i="4"/>
  <c r="G132" i="4"/>
  <c r="BD131" i="4"/>
  <c r="BC131" i="4"/>
  <c r="AN131" i="4"/>
  <c r="AM131" i="4"/>
  <c r="W131" i="4"/>
  <c r="V131" i="4"/>
  <c r="G131" i="4"/>
  <c r="BC130" i="4"/>
  <c r="W130" i="4"/>
  <c r="V130" i="4"/>
  <c r="G130" i="4"/>
  <c r="BD129" i="4"/>
  <c r="AN129" i="4"/>
  <c r="W129" i="4"/>
  <c r="V129" i="4"/>
  <c r="G129" i="4"/>
  <c r="BD128" i="4"/>
  <c r="AN128" i="4"/>
  <c r="W128" i="4"/>
  <c r="V128" i="4"/>
  <c r="G128" i="4"/>
  <c r="BD127" i="4"/>
  <c r="BC127" i="4"/>
  <c r="AN127" i="4"/>
  <c r="AM127" i="4"/>
  <c r="W127" i="4"/>
  <c r="V127" i="4"/>
  <c r="G127" i="4"/>
  <c r="AN126" i="4"/>
  <c r="W126" i="4"/>
  <c r="V126" i="4"/>
  <c r="G126" i="4"/>
  <c r="BC125" i="4"/>
  <c r="AN125" i="4"/>
  <c r="AM125" i="4"/>
  <c r="W125" i="4"/>
  <c r="V125" i="4"/>
  <c r="G125" i="4"/>
  <c r="BD124" i="4"/>
  <c r="BC124" i="4"/>
  <c r="W124" i="4"/>
  <c r="V124" i="4"/>
  <c r="G124" i="4"/>
  <c r="AN123" i="4"/>
  <c r="W123" i="4"/>
  <c r="V123" i="4"/>
  <c r="G123" i="4"/>
  <c r="BD122" i="4"/>
  <c r="AN122" i="4"/>
  <c r="W122" i="4"/>
  <c r="V122" i="4"/>
  <c r="G122" i="4"/>
  <c r="BD121" i="4"/>
  <c r="AN121" i="4"/>
  <c r="AM121" i="4"/>
  <c r="W121" i="4"/>
  <c r="V121" i="4"/>
  <c r="G121" i="4"/>
  <c r="AN120" i="4"/>
  <c r="AM120" i="4"/>
  <c r="W120" i="4"/>
  <c r="V120" i="4"/>
  <c r="G120" i="4"/>
  <c r="BD119" i="4"/>
  <c r="AN119" i="4"/>
  <c r="AM119" i="4"/>
  <c r="W119" i="4"/>
  <c r="V119" i="4"/>
  <c r="G119" i="4"/>
  <c r="BC118" i="4"/>
  <c r="W118" i="4"/>
  <c r="V118" i="4"/>
  <c r="G118" i="4"/>
  <c r="BD117" i="4"/>
  <c r="BC117" i="4"/>
  <c r="AN117" i="4"/>
  <c r="W117" i="4"/>
  <c r="V117" i="4"/>
  <c r="G117" i="4"/>
  <c r="AN116" i="4"/>
  <c r="W116" i="4"/>
  <c r="V116" i="4"/>
  <c r="G116" i="4"/>
  <c r="BD115" i="4"/>
  <c r="AN115" i="4"/>
  <c r="AM115" i="4"/>
  <c r="W115" i="4"/>
  <c r="V115" i="4"/>
  <c r="G115" i="4"/>
  <c r="BC114" i="4"/>
  <c r="AM114" i="4"/>
  <c r="W114" i="4"/>
  <c r="V114" i="4"/>
  <c r="G114" i="4"/>
  <c r="BD113" i="4"/>
  <c r="BC113" i="4"/>
  <c r="AN113" i="4"/>
  <c r="W113" i="4"/>
  <c r="V113" i="4"/>
  <c r="G113" i="4"/>
  <c r="BC112" i="4"/>
  <c r="AN112" i="4"/>
  <c r="AM112" i="4"/>
  <c r="W112" i="4"/>
  <c r="V112" i="4"/>
  <c r="G112" i="4"/>
  <c r="AN111" i="4"/>
  <c r="AM111" i="4"/>
  <c r="W111" i="4"/>
  <c r="V111" i="4"/>
  <c r="G111" i="4"/>
  <c r="W110" i="4"/>
  <c r="V110" i="4"/>
  <c r="G110" i="4"/>
  <c r="BD109" i="4"/>
  <c r="AN109" i="4"/>
  <c r="W109" i="4"/>
  <c r="V109" i="4"/>
  <c r="G109" i="4"/>
  <c r="BD108" i="4"/>
  <c r="BC108" i="4"/>
  <c r="AN108" i="4"/>
  <c r="W108" i="4"/>
  <c r="V108" i="4"/>
  <c r="G108" i="4"/>
  <c r="AN107" i="4"/>
  <c r="AM107" i="4"/>
  <c r="W107" i="4"/>
  <c r="V107" i="4"/>
  <c r="G107" i="4"/>
  <c r="AM106" i="4"/>
  <c r="W106" i="4"/>
  <c r="V106" i="4"/>
  <c r="G106" i="4"/>
  <c r="BC105" i="4"/>
  <c r="AN105" i="4"/>
  <c r="W105" i="4"/>
  <c r="V105" i="4"/>
  <c r="G105" i="4"/>
  <c r="BD104" i="4"/>
  <c r="BC104" i="4"/>
  <c r="AN104" i="4"/>
  <c r="AM104" i="4"/>
  <c r="W104" i="4"/>
  <c r="V104" i="4"/>
  <c r="G104" i="4"/>
  <c r="BD103" i="4"/>
  <c r="BC103" i="4"/>
  <c r="AN103" i="4"/>
  <c r="AM103" i="4"/>
  <c r="W103" i="4"/>
  <c r="V103" i="4"/>
  <c r="G103" i="4"/>
  <c r="BC102" i="4"/>
  <c r="W102" i="4"/>
  <c r="V102" i="4"/>
  <c r="G102" i="4"/>
  <c r="BD101" i="4"/>
  <c r="W101" i="4"/>
  <c r="V101" i="4"/>
  <c r="G101" i="4"/>
  <c r="BD100" i="4"/>
  <c r="BC100" i="4"/>
  <c r="AN100" i="4"/>
  <c r="W100" i="4"/>
  <c r="V100" i="4"/>
  <c r="G100" i="4"/>
  <c r="BC99" i="4"/>
  <c r="AN99" i="4"/>
  <c r="AM99" i="4"/>
  <c r="W99" i="4"/>
  <c r="V99" i="4"/>
  <c r="G99" i="4"/>
  <c r="AM98" i="4"/>
  <c r="W98" i="4"/>
  <c r="V98" i="4"/>
  <c r="G98" i="4"/>
  <c r="BD97" i="4"/>
  <c r="BC97" i="4"/>
  <c r="AM97" i="4"/>
  <c r="W97" i="4"/>
  <c r="V97" i="4"/>
  <c r="G97" i="4"/>
  <c r="BC96" i="4"/>
  <c r="W96" i="4"/>
  <c r="V96" i="4"/>
  <c r="G96" i="4"/>
  <c r="BD95" i="4"/>
  <c r="W95" i="4"/>
  <c r="V95" i="4"/>
  <c r="G95" i="4"/>
  <c r="BD94" i="4"/>
  <c r="BC94" i="4"/>
  <c r="AN94" i="4"/>
  <c r="W94" i="4"/>
  <c r="V94" i="4"/>
  <c r="G94" i="4"/>
  <c r="BC93" i="4"/>
  <c r="AN93" i="4"/>
  <c r="AM93" i="4"/>
  <c r="W93" i="4"/>
  <c r="V93" i="4"/>
  <c r="G93" i="4"/>
  <c r="BD92" i="4"/>
  <c r="AN92" i="4"/>
  <c r="W92" i="4"/>
  <c r="V92" i="4"/>
  <c r="G92" i="4"/>
  <c r="BD91" i="4"/>
  <c r="AN91" i="4"/>
  <c r="AM91" i="4"/>
  <c r="W91" i="4"/>
  <c r="V91" i="4"/>
  <c r="G91" i="4"/>
  <c r="BD90" i="4"/>
  <c r="BC90" i="4"/>
  <c r="AM90" i="4"/>
  <c r="W90" i="4"/>
  <c r="V90" i="4"/>
  <c r="G90" i="4"/>
  <c r="BC89" i="4"/>
  <c r="W89" i="4"/>
  <c r="V89" i="4"/>
  <c r="G89" i="4"/>
  <c r="BD88" i="4"/>
  <c r="W88" i="4"/>
  <c r="V88" i="4"/>
  <c r="G88" i="4"/>
  <c r="BD87" i="4"/>
  <c r="BC87" i="4"/>
  <c r="AN87" i="4"/>
  <c r="W87" i="4"/>
  <c r="V87" i="4"/>
  <c r="G87" i="4"/>
  <c r="BC86" i="4"/>
  <c r="AN86" i="4"/>
  <c r="AM86" i="4"/>
  <c r="W86" i="4"/>
  <c r="V86" i="4"/>
  <c r="G86" i="4"/>
  <c r="AM85" i="4"/>
  <c r="W85" i="4"/>
  <c r="V85" i="4"/>
  <c r="G85" i="4"/>
  <c r="BD84" i="4"/>
  <c r="AN84" i="4"/>
  <c r="W84" i="4"/>
  <c r="V84" i="4"/>
  <c r="G84" i="4"/>
  <c r="BD83" i="4"/>
  <c r="AN83" i="4"/>
  <c r="AM83" i="4"/>
  <c r="W83" i="4"/>
  <c r="V83" i="4"/>
  <c r="G83" i="4"/>
  <c r="BD82" i="4"/>
  <c r="BC82" i="4"/>
  <c r="AM82" i="4"/>
  <c r="W82" i="4"/>
  <c r="V82" i="4"/>
  <c r="G82" i="4"/>
  <c r="BC81" i="4"/>
  <c r="W81" i="4"/>
  <c r="V81" i="4"/>
  <c r="G81" i="4"/>
  <c r="BD80" i="4"/>
  <c r="W80" i="4"/>
  <c r="V80" i="4"/>
  <c r="G80" i="4"/>
  <c r="BD79" i="4"/>
  <c r="BC79" i="4"/>
  <c r="AN79" i="4"/>
  <c r="W79" i="4"/>
  <c r="V79" i="4"/>
  <c r="G79" i="4"/>
  <c r="BC78" i="4"/>
  <c r="AN78" i="4"/>
  <c r="AM78" i="4"/>
  <c r="W78" i="4"/>
  <c r="V78" i="4"/>
  <c r="G78" i="4"/>
  <c r="AM77" i="4"/>
  <c r="W77" i="4"/>
  <c r="V77" i="4"/>
  <c r="G77" i="4"/>
  <c r="BD76" i="4"/>
  <c r="AN76" i="4"/>
  <c r="W76" i="4"/>
  <c r="V76" i="4"/>
  <c r="G76" i="4"/>
  <c r="BD75" i="4"/>
  <c r="AN75" i="4"/>
  <c r="AM75" i="4"/>
  <c r="W75" i="4"/>
  <c r="V75" i="4"/>
  <c r="G75" i="4"/>
  <c r="BD74" i="4"/>
  <c r="BC74" i="4"/>
  <c r="AM74" i="4"/>
  <c r="W74" i="4"/>
  <c r="V74" i="4"/>
  <c r="G74" i="4"/>
  <c r="BC73" i="4"/>
  <c r="W73" i="4"/>
  <c r="V73" i="4"/>
  <c r="G73" i="4"/>
  <c r="BD72" i="4"/>
  <c r="W72" i="4"/>
  <c r="V72" i="4"/>
  <c r="G72" i="4"/>
  <c r="BD71" i="4"/>
  <c r="BC71" i="4"/>
  <c r="AN71" i="4"/>
  <c r="W71" i="4"/>
  <c r="V71" i="4"/>
  <c r="G71" i="4"/>
  <c r="BC70" i="4"/>
  <c r="AN70" i="4"/>
  <c r="AM70" i="4"/>
  <c r="W70" i="4"/>
  <c r="V70" i="4"/>
  <c r="G70" i="4"/>
  <c r="AM69" i="4"/>
  <c r="W69" i="4"/>
  <c r="G69" i="4"/>
  <c r="BC68" i="4"/>
  <c r="AN68" i="4"/>
  <c r="AM68" i="4"/>
  <c r="W68" i="4"/>
  <c r="V68" i="4"/>
  <c r="G68" i="4"/>
  <c r="BD67" i="4"/>
  <c r="AM67" i="4"/>
  <c r="W67" i="4"/>
  <c r="V67" i="4"/>
  <c r="G67" i="4"/>
  <c r="BD66" i="4"/>
  <c r="BC66" i="4"/>
  <c r="W66" i="4"/>
  <c r="V66" i="4"/>
  <c r="G66" i="4"/>
  <c r="W65" i="4"/>
  <c r="V65" i="4"/>
  <c r="G65" i="4"/>
  <c r="BD64" i="4"/>
  <c r="AN64" i="4"/>
  <c r="W64" i="4"/>
  <c r="V64" i="4"/>
  <c r="G64" i="4"/>
  <c r="BC63" i="4"/>
  <c r="AM63" i="4"/>
  <c r="W63" i="4"/>
  <c r="V63" i="4"/>
  <c r="G63" i="4"/>
  <c r="AN62" i="4"/>
  <c r="W62" i="4"/>
  <c r="V62" i="4"/>
  <c r="G62" i="4"/>
  <c r="BC61" i="4"/>
  <c r="AN61" i="4"/>
  <c r="AM61" i="4"/>
  <c r="W61" i="4"/>
  <c r="V61" i="4"/>
  <c r="G61" i="4"/>
  <c r="BD60" i="4"/>
  <c r="W60" i="4"/>
  <c r="V60" i="4"/>
  <c r="G60" i="4"/>
  <c r="BC59" i="4"/>
  <c r="W59" i="4"/>
  <c r="V59" i="4"/>
  <c r="G59" i="4"/>
  <c r="BD58" i="4"/>
  <c r="W58" i="4"/>
  <c r="V58" i="4"/>
  <c r="G58" i="4"/>
  <c r="BD57" i="4"/>
  <c r="BC57" i="4"/>
  <c r="AN57" i="4"/>
  <c r="W57" i="4"/>
  <c r="V57" i="4"/>
  <c r="G57" i="4"/>
  <c r="BC56" i="4"/>
  <c r="AN56" i="4"/>
  <c r="AM56" i="4"/>
  <c r="W56" i="4"/>
  <c r="V56" i="4"/>
  <c r="G56" i="4"/>
  <c r="AM55" i="4"/>
  <c r="W55" i="4"/>
  <c r="V55" i="4"/>
  <c r="G55" i="4"/>
  <c r="BD54" i="4"/>
  <c r="AN54" i="4"/>
  <c r="W54" i="4"/>
  <c r="V54" i="4"/>
  <c r="G54" i="4"/>
  <c r="BD53" i="4"/>
  <c r="BC53" i="4"/>
  <c r="W53" i="4"/>
  <c r="V53" i="4"/>
  <c r="G53" i="4"/>
  <c r="W52" i="4"/>
  <c r="V52" i="4"/>
  <c r="G52" i="4"/>
  <c r="BD51" i="4"/>
  <c r="AN51" i="4"/>
  <c r="W51" i="4"/>
  <c r="V51" i="4"/>
  <c r="G51" i="4"/>
  <c r="BD50" i="4"/>
  <c r="BC50" i="4"/>
  <c r="AN50" i="4"/>
  <c r="AM50" i="4"/>
  <c r="W50" i="4"/>
  <c r="V50" i="4"/>
  <c r="G50" i="4"/>
  <c r="BC49" i="4"/>
  <c r="AM49" i="4"/>
  <c r="W49" i="4"/>
  <c r="V49" i="4"/>
  <c r="G49" i="4"/>
  <c r="AN48" i="4"/>
  <c r="W48" i="4"/>
  <c r="V48" i="4"/>
  <c r="G48" i="4"/>
  <c r="BC47" i="4"/>
  <c r="AM47" i="4"/>
  <c r="W47" i="4"/>
  <c r="V47" i="4"/>
  <c r="G47" i="4"/>
  <c r="BD46" i="4"/>
  <c r="BC46" i="4"/>
  <c r="W46" i="4"/>
  <c r="V46" i="4"/>
  <c r="G46" i="4"/>
  <c r="W45" i="4"/>
  <c r="V45" i="4"/>
  <c r="G45" i="4"/>
  <c r="BC44" i="4"/>
  <c r="W44" i="4"/>
  <c r="V44" i="4"/>
  <c r="G44" i="4"/>
  <c r="BD43" i="4"/>
  <c r="BC43" i="4"/>
  <c r="AN43" i="4"/>
  <c r="W43" i="4"/>
  <c r="V43" i="4"/>
  <c r="G43" i="4"/>
  <c r="AN42" i="4"/>
  <c r="AM42" i="4"/>
  <c r="W42" i="4"/>
  <c r="V42" i="4"/>
  <c r="G42" i="4"/>
  <c r="AM41" i="4"/>
  <c r="W41" i="4"/>
  <c r="V41" i="4"/>
  <c r="G41" i="4"/>
  <c r="BC40" i="4"/>
  <c r="AN40" i="4"/>
  <c r="W40" i="4"/>
  <c r="V40" i="4"/>
  <c r="G40" i="4"/>
  <c r="BD39" i="4"/>
  <c r="BC39" i="4"/>
  <c r="AM39" i="4"/>
  <c r="W39" i="4"/>
  <c r="V39" i="4"/>
  <c r="G39" i="4"/>
  <c r="BC38" i="4"/>
  <c r="W38" i="4"/>
  <c r="V38" i="4"/>
  <c r="G38" i="4"/>
  <c r="BD37" i="4"/>
  <c r="W37" i="4"/>
  <c r="V37" i="4"/>
  <c r="G37" i="4"/>
  <c r="BD36" i="4"/>
  <c r="BC36" i="4"/>
  <c r="W36" i="4"/>
  <c r="V36" i="4"/>
  <c r="G36" i="4"/>
  <c r="AN35" i="4"/>
  <c r="W35" i="4"/>
  <c r="V35" i="4"/>
  <c r="G35" i="4"/>
  <c r="BD34" i="4"/>
  <c r="AN34" i="4"/>
  <c r="AM34" i="4"/>
  <c r="W34" i="4"/>
  <c r="V34" i="4"/>
  <c r="G34" i="4"/>
  <c r="BC33" i="4"/>
  <c r="AM33" i="4"/>
  <c r="W33" i="4"/>
  <c r="V33" i="4"/>
  <c r="G33" i="4"/>
  <c r="BD32" i="4"/>
  <c r="BC32" i="4"/>
  <c r="AN32" i="4"/>
  <c r="W32" i="4"/>
  <c r="V32" i="4"/>
  <c r="G32" i="4"/>
  <c r="BC31" i="4"/>
  <c r="AM31" i="4"/>
  <c r="W31" i="4"/>
  <c r="V31" i="4"/>
  <c r="G31" i="4"/>
  <c r="W30" i="4"/>
  <c r="V30" i="4"/>
  <c r="G30" i="4"/>
  <c r="AN29" i="4"/>
  <c r="W29" i="4"/>
  <c r="V29" i="4"/>
  <c r="G29" i="4"/>
  <c r="BC28" i="4"/>
  <c r="AM28" i="4"/>
  <c r="W28" i="4"/>
  <c r="V28" i="4"/>
  <c r="G28" i="4"/>
  <c r="BD27" i="4"/>
  <c r="BC27" i="4"/>
  <c r="AN27" i="4"/>
  <c r="W27" i="4"/>
  <c r="V27" i="4"/>
  <c r="G27" i="4"/>
  <c r="BC26" i="4"/>
  <c r="AN26" i="4"/>
  <c r="AM26" i="4"/>
  <c r="W26" i="4"/>
  <c r="V26" i="4"/>
  <c r="G26" i="4"/>
  <c r="W25" i="4"/>
  <c r="V25" i="4"/>
  <c r="G25" i="4"/>
  <c r="BC24" i="4"/>
  <c r="W24" i="4"/>
  <c r="V24" i="4"/>
  <c r="G24" i="4"/>
  <c r="BD23" i="4"/>
  <c r="BC23" i="4"/>
  <c r="W23" i="4"/>
  <c r="V23" i="4"/>
  <c r="G23" i="4"/>
  <c r="AN22" i="4"/>
  <c r="W22" i="4"/>
  <c r="V22" i="4"/>
  <c r="G22" i="4"/>
  <c r="BC21" i="4"/>
  <c r="AN21" i="4"/>
  <c r="AM21" i="4"/>
  <c r="W21" i="4"/>
  <c r="V21" i="4"/>
  <c r="G21" i="4"/>
  <c r="BD20" i="4"/>
  <c r="AM20" i="4"/>
  <c r="W20" i="4"/>
  <c r="V20" i="4"/>
  <c r="BA145" i="4" s="1"/>
  <c r="G20" i="4"/>
  <c r="BC19" i="4"/>
  <c r="AN19" i="4"/>
  <c r="W19" i="4"/>
  <c r="V19" i="4"/>
  <c r="G19" i="4"/>
  <c r="AN18" i="4"/>
  <c r="W18" i="4"/>
  <c r="V18" i="4"/>
  <c r="G18" i="4"/>
  <c r="BD17" i="4"/>
  <c r="W17" i="4"/>
  <c r="V17" i="4"/>
  <c r="G17" i="4"/>
  <c r="BD16" i="4"/>
  <c r="BC16" i="4"/>
  <c r="W16" i="4"/>
  <c r="V16" i="4"/>
  <c r="G16" i="4"/>
  <c r="W15" i="4"/>
  <c r="V15" i="4"/>
  <c r="G15" i="4"/>
  <c r="BC14" i="4"/>
  <c r="AN14" i="4"/>
  <c r="W14" i="4"/>
  <c r="V14" i="4"/>
  <c r="G14" i="4"/>
  <c r="BD13" i="4"/>
  <c r="BC13" i="4"/>
  <c r="AN13" i="4"/>
  <c r="AM13" i="4"/>
  <c r="W13" i="4"/>
  <c r="V13" i="4"/>
  <c r="G13" i="4"/>
  <c r="BD12" i="4"/>
  <c r="BC12" i="4"/>
  <c r="AM12" i="4"/>
  <c r="W12" i="4"/>
  <c r="V12" i="4"/>
  <c r="G12" i="4"/>
  <c r="W11" i="4"/>
  <c r="V11" i="4"/>
  <c r="G11" i="4"/>
  <c r="BC10" i="4"/>
  <c r="AN10" i="4"/>
  <c r="W10" i="4"/>
  <c r="V10" i="4"/>
  <c r="G10" i="4"/>
  <c r="BD9" i="4"/>
  <c r="BC9" i="4"/>
  <c r="W9" i="4"/>
  <c r="V9" i="4"/>
  <c r="G9" i="4"/>
  <c r="W8" i="4"/>
  <c r="V8" i="4"/>
  <c r="G8" i="4"/>
  <c r="BC7" i="4"/>
  <c r="W7" i="4"/>
  <c r="V7" i="4"/>
  <c r="G7" i="4"/>
  <c r="BD6" i="4"/>
  <c r="BC6" i="4"/>
  <c r="AN6" i="4"/>
  <c r="W6" i="4"/>
  <c r="V6" i="4"/>
  <c r="G6" i="4"/>
  <c r="AN5" i="4"/>
  <c r="AM5" i="4"/>
  <c r="W5" i="4"/>
  <c r="V5" i="4"/>
  <c r="G5" i="4"/>
  <c r="AM4" i="4"/>
  <c r="W4" i="4"/>
  <c r="V4" i="4"/>
  <c r="G4" i="4"/>
  <c r="BC3" i="4"/>
  <c r="G3" i="4"/>
  <c r="AZ4" i="1"/>
  <c r="AZ5" i="1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3" i="1"/>
  <c r="AY4" i="1"/>
  <c r="AY5" i="1"/>
  <c r="AY6" i="1"/>
  <c r="AY7" i="1"/>
  <c r="AY8" i="1"/>
  <c r="AY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3" i="1"/>
  <c r="AQ163" i="4" l="1"/>
  <c r="AX161" i="4"/>
  <c r="AU159" i="4"/>
  <c r="AP168" i="4"/>
  <c r="AP166" i="4"/>
  <c r="AP164" i="4"/>
  <c r="AP162" i="4"/>
  <c r="AP160" i="4"/>
  <c r="AP161" i="4"/>
  <c r="AQ165" i="4"/>
  <c r="AP167" i="4"/>
  <c r="AX165" i="4"/>
  <c r="AP163" i="4"/>
  <c r="AX159" i="4"/>
  <c r="BA168" i="4"/>
  <c r="AS168" i="4"/>
  <c r="AW167" i="4"/>
  <c r="BA166" i="4"/>
  <c r="AS166" i="4"/>
  <c r="AW165" i="4"/>
  <c r="BA164" i="4"/>
  <c r="AS164" i="4"/>
  <c r="AW163" i="4"/>
  <c r="BA162" i="4"/>
  <c r="AS162" i="4"/>
  <c r="AW161" i="4"/>
  <c r="BA160" i="4"/>
  <c r="AS160" i="4"/>
  <c r="AQ167" i="4"/>
  <c r="AX167" i="4"/>
  <c r="AW159" i="4"/>
  <c r="AZ168" i="4"/>
  <c r="AR168" i="4"/>
  <c r="AV167" i="4"/>
  <c r="AZ166" i="4"/>
  <c r="AR166" i="4"/>
  <c r="AV165" i="4"/>
  <c r="AZ164" i="4"/>
  <c r="AR164" i="4"/>
  <c r="AV163" i="4"/>
  <c r="AZ162" i="4"/>
  <c r="AR162" i="4"/>
  <c r="AV161" i="4"/>
  <c r="AZ160" i="4"/>
  <c r="AR160" i="4"/>
  <c r="AQ161" i="4"/>
  <c r="AQ159" i="4"/>
  <c r="AP165" i="4"/>
  <c r="AX163" i="4"/>
  <c r="AY168" i="4"/>
  <c r="AY166" i="4"/>
  <c r="AY164" i="4"/>
  <c r="AY162" i="4"/>
  <c r="AY160" i="4"/>
  <c r="AF168" i="4"/>
  <c r="AE168" i="4"/>
  <c r="AD168" i="4"/>
  <c r="AK168" i="4"/>
  <c r="AC168" i="4"/>
  <c r="AI168" i="4"/>
  <c r="AA168" i="4"/>
  <c r="AH168" i="4"/>
  <c r="Z168" i="4"/>
  <c r="AG168" i="4"/>
  <c r="AJ168" i="4"/>
  <c r="AA167" i="4"/>
  <c r="AJ167" i="4"/>
  <c r="AI166" i="4"/>
  <c r="AA166" i="4"/>
  <c r="AA165" i="4"/>
  <c r="AG165" i="4"/>
  <c r="AB165" i="4"/>
  <c r="Z165" i="4"/>
  <c r="AF165" i="4"/>
  <c r="AK165" i="4"/>
  <c r="AE165" i="4"/>
  <c r="AC165" i="4"/>
  <c r="AF164" i="4"/>
  <c r="Z164" i="4"/>
  <c r="AI164" i="4"/>
  <c r="AJ164" i="4"/>
  <c r="AC163" i="4"/>
  <c r="AE163" i="4"/>
  <c r="Z163" i="4"/>
  <c r="AI163" i="4"/>
  <c r="Z162" i="4"/>
  <c r="AE162" i="4"/>
  <c r="AD162" i="4"/>
  <c r="AK162" i="4"/>
  <c r="AC162" i="4"/>
  <c r="AH162" i="4"/>
  <c r="AB162" i="4"/>
  <c r="AI162" i="4"/>
  <c r="AC161" i="4"/>
  <c r="AB161" i="4"/>
  <c r="AG161" i="4"/>
  <c r="AI160" i="4"/>
  <c r="AJ159" i="4"/>
  <c r="AG159" i="4"/>
  <c r="AB159" i="4"/>
  <c r="Z159" i="4"/>
  <c r="Z140" i="4"/>
  <c r="AD140" i="4"/>
  <c r="AT140" i="4"/>
  <c r="Z142" i="4"/>
  <c r="AD142" i="4"/>
  <c r="AH143" i="4"/>
  <c r="Z144" i="4"/>
  <c r="AD144" i="4"/>
  <c r="AH145" i="4"/>
  <c r="AP142" i="4"/>
  <c r="AX142" i="4"/>
  <c r="AT143" i="4"/>
  <c r="AP144" i="4"/>
  <c r="AX144" i="4"/>
  <c r="AT145" i="4"/>
  <c r="AK140" i="4"/>
  <c r="AC140" i="4"/>
  <c r="AU140" i="4"/>
  <c r="AK142" i="4"/>
  <c r="AC142" i="4"/>
  <c r="AG143" i="4"/>
  <c r="AK144" i="4"/>
  <c r="AC144" i="4"/>
  <c r="AG145" i="4"/>
  <c r="AQ142" i="4"/>
  <c r="AY142" i="4"/>
  <c r="AU143" i="4"/>
  <c r="AQ144" i="4"/>
  <c r="AY144" i="4"/>
  <c r="AU145" i="4"/>
  <c r="AJ140" i="4"/>
  <c r="AB140" i="4"/>
  <c r="AV140" i="4"/>
  <c r="AJ142" i="4"/>
  <c r="AB142" i="4"/>
  <c r="AF143" i="4"/>
  <c r="AJ144" i="4"/>
  <c r="AB144" i="4"/>
  <c r="AF145" i="4"/>
  <c r="AR142" i="4"/>
  <c r="AZ142" i="4"/>
  <c r="AV143" i="4"/>
  <c r="AR144" i="4"/>
  <c r="AZ144" i="4"/>
  <c r="AV145" i="4"/>
  <c r="AI140" i="4"/>
  <c r="AA140" i="4"/>
  <c r="AW140" i="4"/>
  <c r="AI142" i="4"/>
  <c r="AA142" i="4"/>
  <c r="AE143" i="4"/>
  <c r="AI144" i="4"/>
  <c r="AA144" i="4"/>
  <c r="AE145" i="4"/>
  <c r="AS142" i="4"/>
  <c r="BA142" i="4"/>
  <c r="AW143" i="4"/>
  <c r="AS144" i="4"/>
  <c r="BA144" i="4"/>
  <c r="AW145" i="4"/>
  <c r="AH140" i="4"/>
  <c r="AP140" i="4"/>
  <c r="AX140" i="4"/>
  <c r="AH142" i="4"/>
  <c r="Z143" i="4"/>
  <c r="AD143" i="4"/>
  <c r="AH144" i="4"/>
  <c r="Z145" i="4"/>
  <c r="AD145" i="4"/>
  <c r="AT142" i="4"/>
  <c r="AP143" i="4"/>
  <c r="AX143" i="4"/>
  <c r="AT144" i="4"/>
  <c r="AP145" i="4"/>
  <c r="AX145" i="4"/>
  <c r="AG140" i="4"/>
  <c r="AQ140" i="4"/>
  <c r="AY140" i="4"/>
  <c r="AG142" i="4"/>
  <c r="AK143" i="4"/>
  <c r="AC143" i="4"/>
  <c r="AG144" i="4"/>
  <c r="AK145" i="4"/>
  <c r="AC145" i="4"/>
  <c r="AU142" i="4"/>
  <c r="AQ143" i="4"/>
  <c r="AY143" i="4"/>
  <c r="AU144" i="4"/>
  <c r="AQ145" i="4"/>
  <c r="AY145" i="4"/>
  <c r="AF140" i="4"/>
  <c r="AR140" i="4"/>
  <c r="AZ140" i="4"/>
  <c r="AF142" i="4"/>
  <c r="AJ143" i="4"/>
  <c r="AB143" i="4"/>
  <c r="AF144" i="4"/>
  <c r="AJ145" i="4"/>
  <c r="AB145" i="4"/>
  <c r="AV142" i="4"/>
  <c r="AR143" i="4"/>
  <c r="AZ143" i="4"/>
  <c r="AV144" i="4"/>
  <c r="AR145" i="4"/>
  <c r="AZ145" i="4"/>
  <c r="AE140" i="4"/>
  <c r="AS140" i="4"/>
  <c r="BA140" i="4"/>
  <c r="AE142" i="4"/>
  <c r="AI143" i="4"/>
  <c r="AA143" i="4"/>
  <c r="AE144" i="4"/>
  <c r="AI145" i="4"/>
  <c r="AA145" i="4"/>
  <c r="AW142" i="4"/>
  <c r="AS143" i="4"/>
  <c r="BA143" i="4"/>
  <c r="AW144" i="4"/>
  <c r="AS145" i="4"/>
  <c r="BD3" i="4"/>
  <c r="BD133" i="4"/>
  <c r="AM3" i="4"/>
  <c r="AM76" i="4"/>
  <c r="AM17" i="4"/>
  <c r="AN133" i="4"/>
  <c r="AM8" i="4"/>
  <c r="AN9" i="4"/>
  <c r="AN17" i="4"/>
  <c r="AN8" i="4"/>
  <c r="AM6" i="4"/>
  <c r="G50" i="1"/>
  <c r="F49" i="1"/>
  <c r="G49" i="1" s="1"/>
  <c r="F48" i="1"/>
  <c r="G48" i="1" s="1"/>
  <c r="G47" i="1"/>
  <c r="F46" i="1"/>
  <c r="G46" i="1" s="1"/>
  <c r="G51" i="1"/>
  <c r="G42" i="1"/>
  <c r="G43" i="1"/>
  <c r="G44" i="1"/>
  <c r="G45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25" i="1"/>
  <c r="G26" i="1"/>
  <c r="G27" i="1"/>
  <c r="T51" i="1"/>
  <c r="U51" i="1"/>
  <c r="T38" i="1"/>
  <c r="U38" i="1"/>
  <c r="T39" i="1"/>
  <c r="U39" i="1"/>
  <c r="T40" i="1"/>
  <c r="U40" i="1"/>
  <c r="T41" i="1"/>
  <c r="U41" i="1"/>
  <c r="T42" i="1"/>
  <c r="U42" i="1"/>
  <c r="T43" i="1"/>
  <c r="U43" i="1"/>
  <c r="T44" i="1"/>
  <c r="U44" i="1"/>
  <c r="T45" i="1"/>
  <c r="U45" i="1"/>
  <c r="T46" i="1"/>
  <c r="U46" i="1"/>
  <c r="T47" i="1"/>
  <c r="U47" i="1"/>
  <c r="T48" i="1"/>
  <c r="U48" i="1"/>
  <c r="T49" i="1"/>
  <c r="U49" i="1"/>
  <c r="T50" i="1"/>
  <c r="U50" i="1"/>
  <c r="T31" i="1"/>
  <c r="U31" i="1"/>
  <c r="T32" i="1"/>
  <c r="U32" i="1"/>
  <c r="T33" i="1"/>
  <c r="U33" i="1"/>
  <c r="T34" i="1"/>
  <c r="U34" i="1"/>
  <c r="T35" i="1"/>
  <c r="U35" i="1"/>
  <c r="T36" i="1"/>
  <c r="U36" i="1"/>
  <c r="T37" i="1"/>
  <c r="U37" i="1"/>
  <c r="T29" i="1"/>
  <c r="U29" i="1"/>
  <c r="T30" i="1"/>
  <c r="U30" i="1"/>
  <c r="U28" i="1"/>
  <c r="T28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4" i="1"/>
  <c r="G9" i="1"/>
  <c r="G8" i="1"/>
  <c r="G7" i="1"/>
  <c r="G6" i="1"/>
  <c r="G5" i="1"/>
  <c r="G3" i="1"/>
  <c r="BC133" i="4" l="1"/>
  <c r="AM133" i="4"/>
</calcChain>
</file>

<file path=xl/sharedStrings.xml><?xml version="1.0" encoding="utf-8"?>
<sst xmlns="http://schemas.openxmlformats.org/spreadsheetml/2006/main" count="928" uniqueCount="433">
  <si>
    <t>Glycan Number</t>
  </si>
  <si>
    <t>GlyTouCan ID</t>
  </si>
  <si>
    <t>∆M</t>
  </si>
  <si>
    <t>Z</t>
  </si>
  <si>
    <r>
      <t>theor. [M-xH]x</t>
    </r>
    <r>
      <rPr>
        <b/>
        <vertAlign val="superscript"/>
        <sz val="14"/>
        <color rgb="FF000000"/>
        <rFont val="Arial"/>
        <family val="2"/>
      </rPr>
      <t>-</t>
    </r>
  </si>
  <si>
    <t>theor. [M-H]-</t>
  </si>
  <si>
    <t>Hex</t>
  </si>
  <si>
    <t>HexNAc</t>
  </si>
  <si>
    <t>Fuc</t>
  </si>
  <si>
    <t>NeuAc</t>
  </si>
  <si>
    <t>Isoform</t>
  </si>
  <si>
    <t>MS/MS</t>
  </si>
  <si>
    <t>Category</t>
  </si>
  <si>
    <t>Subcategory</t>
  </si>
  <si>
    <t xml:space="preserve">Sialylation </t>
  </si>
  <si>
    <t>Fucosylation</t>
  </si>
  <si>
    <r>
      <t xml:space="preserve">Observed </t>
    </r>
    <r>
      <rPr>
        <b/>
        <i/>
        <sz val="14"/>
        <color rgb="FF000000"/>
        <rFont val="Arial"/>
        <family val="2"/>
      </rPr>
      <t>m/z</t>
    </r>
  </si>
  <si>
    <t>2a</t>
  </si>
  <si>
    <t>2b</t>
  </si>
  <si>
    <t>3a</t>
  </si>
  <si>
    <t>3b</t>
  </si>
  <si>
    <t>8a</t>
  </si>
  <si>
    <t>8b</t>
  </si>
  <si>
    <t>8c</t>
  </si>
  <si>
    <t>8d</t>
  </si>
  <si>
    <t>10a</t>
  </si>
  <si>
    <t>10b</t>
  </si>
  <si>
    <t>10c</t>
  </si>
  <si>
    <t>10d</t>
  </si>
  <si>
    <t>12a</t>
  </si>
  <si>
    <t>12b</t>
  </si>
  <si>
    <t>12c</t>
  </si>
  <si>
    <t>16a</t>
  </si>
  <si>
    <t>16b</t>
  </si>
  <si>
    <t>16c</t>
  </si>
  <si>
    <t>16d</t>
  </si>
  <si>
    <t>16e</t>
  </si>
  <si>
    <t>18a</t>
  </si>
  <si>
    <t>18b</t>
  </si>
  <si>
    <t>18c</t>
  </si>
  <si>
    <t>18d</t>
  </si>
  <si>
    <t>21a</t>
  </si>
  <si>
    <t>18e</t>
  </si>
  <si>
    <t>20a</t>
  </si>
  <si>
    <t>20b</t>
  </si>
  <si>
    <t>21b</t>
  </si>
  <si>
    <t>21c</t>
  </si>
  <si>
    <t>23a</t>
  </si>
  <si>
    <t>23b</t>
  </si>
  <si>
    <t>23c</t>
  </si>
  <si>
    <t>23d</t>
  </si>
  <si>
    <t>24a</t>
  </si>
  <si>
    <t>24b</t>
  </si>
  <si>
    <t xml:space="preserve">RT (min) </t>
  </si>
  <si>
    <t>NA</t>
  </si>
  <si>
    <t>Yes</t>
  </si>
  <si>
    <t>No</t>
  </si>
  <si>
    <t>G12687MD</t>
  </si>
  <si>
    <t>a</t>
  </si>
  <si>
    <t>b</t>
  </si>
  <si>
    <t>G56682BC</t>
  </si>
  <si>
    <t>G65562ZE</t>
  </si>
  <si>
    <t>Core 1</t>
  </si>
  <si>
    <t>Core 2</t>
  </si>
  <si>
    <t>Core 3</t>
  </si>
  <si>
    <t>G01614ZM</t>
  </si>
  <si>
    <t>G36123IU</t>
  </si>
  <si>
    <t>G00033MO</t>
  </si>
  <si>
    <t>c</t>
  </si>
  <si>
    <t>d</t>
  </si>
  <si>
    <t>G78267EY</t>
  </si>
  <si>
    <t>Core 3/5/6/7. Or degradation product of Core 2</t>
  </si>
  <si>
    <r>
      <t>Comment - Diagnostic ions (</t>
    </r>
    <r>
      <rPr>
        <b/>
        <i/>
        <sz val="14"/>
        <rFont val="Arial"/>
        <family val="2"/>
      </rPr>
      <t>m/z</t>
    </r>
    <r>
      <rPr>
        <b/>
        <sz val="14"/>
        <rFont val="Arial"/>
        <family val="2"/>
      </rPr>
      <t xml:space="preserve">) </t>
    </r>
  </si>
  <si>
    <t>202 &amp; 350</t>
  </si>
  <si>
    <t>O-Fuc</t>
  </si>
  <si>
    <t>290, 384, 513</t>
  </si>
  <si>
    <t>290, 384, 470</t>
  </si>
  <si>
    <t>204, 407</t>
  </si>
  <si>
    <t>290, 407, 655</t>
  </si>
  <si>
    <t>G64844ET</t>
  </si>
  <si>
    <t>263, 389 (Cross-Ring Fragments)</t>
  </si>
  <si>
    <t>389 (Cross-Ring Fragments)</t>
  </si>
  <si>
    <t>G17752YB</t>
  </si>
  <si>
    <t>384, 733</t>
  </si>
  <si>
    <t>G11457RF</t>
  </si>
  <si>
    <t>290, 569, 655, 749</t>
  </si>
  <si>
    <t>290, 384,749</t>
  </si>
  <si>
    <t>290, 389, 569, 675, 749</t>
  </si>
  <si>
    <t>G46748BU</t>
  </si>
  <si>
    <t>290, 407, 569, 749</t>
  </si>
  <si>
    <t>Proposed Structure ( If Known)</t>
  </si>
  <si>
    <t>220, 290</t>
  </si>
  <si>
    <t>G63334FZ</t>
  </si>
  <si>
    <t>587, 749</t>
  </si>
  <si>
    <t>Org 1 (Mock)</t>
  </si>
  <si>
    <t>Org 2 (Mock)</t>
  </si>
  <si>
    <t>Org 3 (Mock)</t>
  </si>
  <si>
    <t>Org 4 (Mock)</t>
  </si>
  <si>
    <t>Org 5 (PR8)</t>
  </si>
  <si>
    <t>Org 6 (PR8)</t>
  </si>
  <si>
    <t>Org 7 (PR8)</t>
  </si>
  <si>
    <t>Org 8 (PR8)</t>
  </si>
  <si>
    <t>Org 9 (x31)</t>
  </si>
  <si>
    <t>Org 10 (x31)</t>
  </si>
  <si>
    <t>Org 11 (x31)</t>
  </si>
  <si>
    <t>Org 12 (x31)</t>
  </si>
  <si>
    <t>Log2FC PR8 vs Mock</t>
  </si>
  <si>
    <t>Log2FC x31 vs Mock</t>
  </si>
  <si>
    <t>Sec 1 (Mock)</t>
  </si>
  <si>
    <t>Sec 2 (Mock)</t>
  </si>
  <si>
    <t>Sec 3 (Mock)</t>
  </si>
  <si>
    <t>Sec 4 (Mock)</t>
  </si>
  <si>
    <t>Sec 5 (PR8)</t>
  </si>
  <si>
    <t>Sec 6 (PR8)</t>
  </si>
  <si>
    <t>Sec 7 (PR8)</t>
  </si>
  <si>
    <t>Sec 8 (PR8)</t>
  </si>
  <si>
    <t>Sec 9 (x31)</t>
  </si>
  <si>
    <t>Sec 10 (x31)</t>
  </si>
  <si>
    <t>Sulphate / Phosphate</t>
  </si>
  <si>
    <t>NeuGc</t>
  </si>
  <si>
    <t>Sec 11 (x31)</t>
  </si>
  <si>
    <t>Sec 12 (x31)</t>
  </si>
  <si>
    <t>G82348BZ</t>
  </si>
  <si>
    <t>Paucimannose</t>
  </si>
  <si>
    <t>core fuc</t>
  </si>
  <si>
    <t>G02402FF</t>
  </si>
  <si>
    <t>425, 485</t>
  </si>
  <si>
    <t>G55220VL</t>
  </si>
  <si>
    <t>Oligomannose</t>
  </si>
  <si>
    <t>4a</t>
  </si>
  <si>
    <t>G80966K7</t>
  </si>
  <si>
    <t>Most abundant supports structure, 649 present (D-ion), 407, 485</t>
  </si>
  <si>
    <t>4b</t>
  </si>
  <si>
    <t>G51916PY</t>
  </si>
  <si>
    <t>407, 485</t>
  </si>
  <si>
    <t>5a</t>
  </si>
  <si>
    <t>Phosphorylated</t>
  </si>
  <si>
    <t>583, 1254</t>
  </si>
  <si>
    <t>5b</t>
  </si>
  <si>
    <t>6a</t>
  </si>
  <si>
    <t>G63337SS</t>
  </si>
  <si>
    <t xml:space="preserve"> 647, 809 (D-ion). Likely D2 isomer based on RT</t>
  </si>
  <si>
    <t>6b</t>
  </si>
  <si>
    <t>G83161QT</t>
  </si>
  <si>
    <t>809 (D-ion). Likely D3 isomer based on RT</t>
  </si>
  <si>
    <t>7a</t>
  </si>
  <si>
    <t>323, 1254</t>
  </si>
  <si>
    <t>7b</t>
  </si>
  <si>
    <t>G66676MI</t>
  </si>
  <si>
    <t>G60230HH</t>
  </si>
  <si>
    <t>323, Most abundant isomer</t>
  </si>
  <si>
    <t>323, 647</t>
  </si>
  <si>
    <t>11a</t>
  </si>
  <si>
    <t>G49401NP</t>
  </si>
  <si>
    <t>precursor</t>
  </si>
  <si>
    <t>Most abundant isomer, 323, 341, 485</t>
  </si>
  <si>
    <t>11b</t>
  </si>
  <si>
    <t>Only in secreted fractions, fragmentation profile somewhat distinct (300, 340, 424)</t>
  </si>
  <si>
    <t>G07483YN</t>
  </si>
  <si>
    <t>Hybrid</t>
  </si>
  <si>
    <t xml:space="preserve">553 - core fucose </t>
  </si>
  <si>
    <t>G69411IG</t>
  </si>
  <si>
    <t xml:space="preserve">neutral </t>
  </si>
  <si>
    <t>14a</t>
  </si>
  <si>
    <t>outer arm fuc</t>
  </si>
  <si>
    <t>RT as compared to structure 13 suggests outer arm fucosylation. 1217 m/z agrees</t>
  </si>
  <si>
    <t>14b</t>
  </si>
  <si>
    <t>G12398HZ</t>
  </si>
  <si>
    <t>553, most abundant isomer and RT supports structure</t>
  </si>
  <si>
    <t>G84852GW</t>
  </si>
  <si>
    <t>core fuc ; a 2,6</t>
  </si>
  <si>
    <t>290, 350, 655. Man 3 arm likelier (no 961 + 979)</t>
  </si>
  <si>
    <t>G06209KS</t>
  </si>
  <si>
    <t>a 2,6</t>
  </si>
  <si>
    <t>290 (not intense), Man 3 arm likelier (no 961 + 979)</t>
  </si>
  <si>
    <t>G95226CD</t>
  </si>
  <si>
    <t>neutral</t>
  </si>
  <si>
    <t>No 809 + 827 (5 man), 526</t>
  </si>
  <si>
    <t>G79913AO</t>
  </si>
  <si>
    <t xml:space="preserve">core fuc </t>
  </si>
  <si>
    <t>553 (core fucose) supports RT relation to structure 17, 526</t>
  </si>
  <si>
    <t>G30439IP</t>
  </si>
  <si>
    <t>290, 470, 350 (core fucose)</t>
  </si>
  <si>
    <t>G71298BD</t>
  </si>
  <si>
    <t>290, 323</t>
  </si>
  <si>
    <t>G16828VN</t>
  </si>
  <si>
    <t>323, 382, 827 (5 Man) low abundance. D-Ion 647 present. (No 981 + 971)</t>
  </si>
  <si>
    <t>22a</t>
  </si>
  <si>
    <t>G96986NJ</t>
  </si>
  <si>
    <t>323, no core fucose evidence, RT relative to 21 suggests outer arm fucose</t>
  </si>
  <si>
    <t>22b</t>
  </si>
  <si>
    <t>G11637WL</t>
  </si>
  <si>
    <t>350, RT relative to 21 agrees with core fucose</t>
  </si>
  <si>
    <t>G93107BF</t>
  </si>
  <si>
    <t>350 (core fucose), RT relation with 24 agrees with core fucose</t>
  </si>
  <si>
    <t>G04576KS</t>
  </si>
  <si>
    <t>655, D-ion 647 present</t>
  </si>
  <si>
    <t>323,D-ion 809 present</t>
  </si>
  <si>
    <t>Phosphorylated ; core fuc ; a 2,6</t>
  </si>
  <si>
    <t>Mostly in the secreted, 655, 368 (core fucose), 403 (2 Man + P)</t>
  </si>
  <si>
    <t>27a</t>
  </si>
  <si>
    <t>Phosphorylated ; outer arm fuc</t>
  </si>
  <si>
    <t>No evidence of core fucose, 565 (Man 3 + P), 889 present (D-ion 809 + P), 510 (outer arm fucose)</t>
  </si>
  <si>
    <t>27b</t>
  </si>
  <si>
    <t>Phosphorylated ; core fuc</t>
  </si>
  <si>
    <t>350 (core fucose), 565 (Man 3 + P), 889 (D-ion + P)</t>
  </si>
  <si>
    <t>323, 655</t>
  </si>
  <si>
    <t>Phosphorylated ; a 2,6</t>
  </si>
  <si>
    <t>290, 655, 403 (2 Man + P), 889 present (D-ion + P)</t>
  </si>
  <si>
    <t>30a</t>
  </si>
  <si>
    <t>Sulfated</t>
  </si>
  <si>
    <t>300 (GlcNAc + 80) + 462 + 404 (outer arm GlcNAc sulfated), 323, no 403/565/889</t>
  </si>
  <si>
    <t>30b</t>
  </si>
  <si>
    <t>No 300, 889 (D-ion + P)</t>
  </si>
  <si>
    <t>31a</t>
  </si>
  <si>
    <t>G44413JJ</t>
  </si>
  <si>
    <t>Complex</t>
  </si>
  <si>
    <t>350 (core fucose), 688 D-ion</t>
  </si>
  <si>
    <t>31b</t>
  </si>
  <si>
    <t>Poor fragmentation, but later RT (likely not outer arm fucose)</t>
  </si>
  <si>
    <t>G06601SQ</t>
  </si>
  <si>
    <t>a 2,6 ; core fuc</t>
  </si>
  <si>
    <t>290, 350 (core fucose), No 971+969, Man3 arm occupied likely. 508 and 526 present (1 GlcNAc on Man6 arm)</t>
  </si>
  <si>
    <t>G36191CD</t>
  </si>
  <si>
    <t>508 and 526 present (1 GlcNAc on Man6 arm)</t>
  </si>
  <si>
    <t>34a</t>
  </si>
  <si>
    <t>G78059CC</t>
  </si>
  <si>
    <t>neutral ; core fuc</t>
  </si>
  <si>
    <t>350 (core fucose),  most intense isomer. RT relative to structure 33 agrees with core fucosylation</t>
  </si>
  <si>
    <t>34b</t>
  </si>
  <si>
    <t>350 + 553 + 571(core fucose), limited fragmentation evidence</t>
  </si>
  <si>
    <t>35a</t>
  </si>
  <si>
    <t>a 2,6 ; outer arm fuc</t>
  </si>
  <si>
    <t>290 + 655, no evidence of core fucose, RT agrees with outer arm fucose (510 supports). No 979 + 961</t>
  </si>
  <si>
    <t>35b</t>
  </si>
  <si>
    <t>G07392QY</t>
  </si>
  <si>
    <t>350 &amp; 368 &amp; 553 (core fucose), 655, (979 and 961 present). RT relative to 35c agrees with Sia on Man6 arm</t>
  </si>
  <si>
    <t>35c</t>
  </si>
  <si>
    <t>G11041DA</t>
  </si>
  <si>
    <t>350 &amp; 368 (core fucose), 655. No / very low 979 / 961. Most abundant isomer, RT relative to 35b agrees with Sia on Man3 arm</t>
  </si>
  <si>
    <t>35d</t>
  </si>
  <si>
    <t>G30460NZ</t>
  </si>
  <si>
    <t>a 2,3 ; core fuc</t>
  </si>
  <si>
    <t>350 &amp; 368 (core fucose). 979 present (low). RT order suggests a2,3 on Man6 arm</t>
  </si>
  <si>
    <t>35e</t>
  </si>
  <si>
    <t>350 &amp; 368 (core fucose). 979 present (low). RT order suggests a2,3 on Man3 arm</t>
  </si>
  <si>
    <t>G56749GV</t>
  </si>
  <si>
    <t>Most abundant isomer. Very intense but not fragmented well. Based on RT and intensity a2,6 likely</t>
  </si>
  <si>
    <t>G96921ZU</t>
  </si>
  <si>
    <t>a 2,3 ; a 2,6 ; core fuc</t>
  </si>
  <si>
    <t>655, Based on RT order ( and with comparison to non-fuc series in Fetuin standard), likely a2,6 + a2,3</t>
  </si>
  <si>
    <t>G17689DH</t>
  </si>
  <si>
    <t>Doesn't fragment well. Last to elute suggests a2,3 + a2,3</t>
  </si>
  <si>
    <t>350 (core fucose), 282 (GlcNAc + 80)</t>
  </si>
  <si>
    <t>G73852BH</t>
  </si>
  <si>
    <t>outer arm fuc ; core fuc</t>
  </si>
  <si>
    <t xml:space="preserve">350 (core fucose) present. No 290. 510 (outer arm fucose) present. RT relative to 34a agrees </t>
  </si>
  <si>
    <t>40a</t>
  </si>
  <si>
    <t>a 2,6 ; outer arm fuc ; core fuc</t>
  </si>
  <si>
    <t>350 (core fucose) present, 655 present. 979 and 961 present</t>
  </si>
  <si>
    <t>40b</t>
  </si>
  <si>
    <t>350 (core fucose) present, 655 present. 979 and 961 not present</t>
  </si>
  <si>
    <t>41a</t>
  </si>
  <si>
    <t>G75850OP</t>
  </si>
  <si>
    <t>655 present. 979 very abundant. Based on RT time a2,6 on Man6 arm</t>
  </si>
  <si>
    <t>41b</t>
  </si>
  <si>
    <t>G91365ZQ</t>
  </si>
  <si>
    <t>Most abundant isoform. 290 / 655 present. 979 and 961 absent. RT and abundance suggest a2,6 on Man3 arm</t>
  </si>
  <si>
    <t>41c</t>
  </si>
  <si>
    <t>G72368JX</t>
  </si>
  <si>
    <t>a 2,3</t>
  </si>
  <si>
    <t>290, 655 present. No 979 or 961. RT suggest a2,3. Could be Man 3 arm or mixed</t>
  </si>
  <si>
    <t>G84467IZ</t>
  </si>
  <si>
    <t>Doesn't fragment well. Most intense fragmentation and RT suggest a2,6 + a2,6</t>
  </si>
  <si>
    <t>G14047PA</t>
  </si>
  <si>
    <t>a 2,3 ; a 2,6</t>
  </si>
  <si>
    <t>655, RT suggests a2,3 + a2,6. Fetuin standard contains both this and the other a2,3/a2,6 structure, RT elution order matches a2,3 on the Man6 arm</t>
  </si>
  <si>
    <t>G77252PU</t>
  </si>
  <si>
    <t>Not very intense. RT suggests a2,3 + a2,3</t>
  </si>
  <si>
    <t>core fuc ; a-gal</t>
  </si>
  <si>
    <t xml:space="preserve">655, 350 + 368 + 553 (core fucose). 979 + 961 absent. Best guess is a-gal from FBS </t>
  </si>
  <si>
    <t>a-gal</t>
  </si>
  <si>
    <t>290, 655. No 979 + 961. Best guess is a-gal from FBS perhaps. No evidence of NeuGc / Fuc</t>
  </si>
  <si>
    <t>NeuGc ; core fuc</t>
  </si>
  <si>
    <t>350, 368, 571 (core fuc), 306 / 671 (NeuGc). From FBS perhaps</t>
  </si>
  <si>
    <t>Poorly fragmented. 655 present</t>
  </si>
  <si>
    <t>46a</t>
  </si>
  <si>
    <t>G67942CH</t>
  </si>
  <si>
    <t>core fuc; a 2,6 ; bisected</t>
  </si>
  <si>
    <t>290 present (low), 350 present (low; core fucose), 670 (bisected) Agrees with earlier RT. No 971 or 979</t>
  </si>
  <si>
    <t>46b</t>
  </si>
  <si>
    <t xml:space="preserve">core fuc ; a 2,6 </t>
  </si>
  <si>
    <t>350, 655 present. No 670. tri-antennary or lacdinac (423 present)</t>
  </si>
  <si>
    <t>47a</t>
  </si>
  <si>
    <t>LacdiNac</t>
  </si>
  <si>
    <t>Does not fragment well. 655 present. 493 (Sia+GlcNAc). LacdiNac perhaps. No evidence of core fuc or outer arm</t>
  </si>
  <si>
    <t>47b</t>
  </si>
  <si>
    <t xml:space="preserve">Does not fragment well. </t>
  </si>
  <si>
    <t>48a</t>
  </si>
  <si>
    <t>G79809MM</t>
  </si>
  <si>
    <t>Neutral ; tri-antennary</t>
  </si>
  <si>
    <t>First to elute of tri-antennary suggests b-6. 382 present</t>
  </si>
  <si>
    <t>48b</t>
  </si>
  <si>
    <t>G29857RC</t>
  </si>
  <si>
    <t>Second to elute of tri-antennary suggests b-4. 364 present</t>
  </si>
  <si>
    <t>49a</t>
  </si>
  <si>
    <t>G45359RY</t>
  </si>
  <si>
    <t>core fuc ; tri-antennary</t>
  </si>
  <si>
    <t xml:space="preserve">350/368 (core fucose). RT suggests b-6 tri-antennary </t>
  </si>
  <si>
    <t>49b</t>
  </si>
  <si>
    <t>Low intensity. Poor fragmentation evidence</t>
  </si>
  <si>
    <t>49c</t>
  </si>
  <si>
    <t>G86357DX</t>
  </si>
  <si>
    <t>350 / 371 (core fucose). RT and abundance suggests b-4 tri-antennary</t>
  </si>
  <si>
    <t>49d</t>
  </si>
  <si>
    <t>G61505ZR</t>
  </si>
  <si>
    <t xml:space="preserve">350 / 368 (core fucose). 382 present. </t>
  </si>
  <si>
    <t>50a</t>
  </si>
  <si>
    <t>a 2,6 ; core fuc ; tri-antennary</t>
  </si>
  <si>
    <t>350 / 368 (core fucose). 655 present. Most abundant isoform. Based on RT and abundance likely a 2,6 and B-6 tri-antennary</t>
  </si>
  <si>
    <t>50b</t>
  </si>
  <si>
    <t>350 / 368 (core fucose). 655 present. Likely a2,6 based off abundance and RT</t>
  </si>
  <si>
    <t>50c</t>
  </si>
  <si>
    <t>571 (core fucose). 655 present</t>
  </si>
  <si>
    <t>50d</t>
  </si>
  <si>
    <t>51a</t>
  </si>
  <si>
    <t>Does not fragment well. 655 present. Likely a 2,6 based on RT</t>
  </si>
  <si>
    <t>51b</t>
  </si>
  <si>
    <t>Does not fragment well. Most abundant isomer (likely a 2,6). 655 present</t>
  </si>
  <si>
    <t>51c</t>
  </si>
  <si>
    <t>Does not fragment well. 655 present. 571/553 present (core fucose)</t>
  </si>
  <si>
    <t xml:space="preserve">Does not fragment well. 655 present. Based on RT contains a 2,3 </t>
  </si>
  <si>
    <t>Does not fragment well. Based on RT contains a 2,3</t>
  </si>
  <si>
    <t>52a</t>
  </si>
  <si>
    <t>core fuc ; outer arm fuc ; tri-antennary,</t>
  </si>
  <si>
    <t>655 present. 368 present (core fucose)</t>
  </si>
  <si>
    <t>52b</t>
  </si>
  <si>
    <t>655 present. 553 present (core fucose)</t>
  </si>
  <si>
    <t>510 present (outer arm fucose). 655 present</t>
  </si>
  <si>
    <t>53a</t>
  </si>
  <si>
    <t>tri-antennary</t>
  </si>
  <si>
    <t>53b</t>
  </si>
  <si>
    <t>Not fragmented well</t>
  </si>
  <si>
    <t>53c</t>
  </si>
  <si>
    <t>Not fragmented well. RT suggests contains a 2,3</t>
  </si>
  <si>
    <t>54a</t>
  </si>
  <si>
    <t>Contains 655</t>
  </si>
  <si>
    <t>54b</t>
  </si>
  <si>
    <t>54c</t>
  </si>
  <si>
    <t>54d</t>
  </si>
  <si>
    <t>54e</t>
  </si>
  <si>
    <t>655 present</t>
  </si>
  <si>
    <t xml:space="preserve">core fuc ; tetra-antennary </t>
  </si>
  <si>
    <t>350 present (core fucose)</t>
  </si>
  <si>
    <t>G18938DW</t>
  </si>
  <si>
    <t>Neutral ; tetra-antennary</t>
  </si>
  <si>
    <t>364 present</t>
  </si>
  <si>
    <t>58a</t>
  </si>
  <si>
    <t>350 present (core fucose). Low intensity, ppm off</t>
  </si>
  <si>
    <t>58b</t>
  </si>
  <si>
    <t>G63889NK</t>
  </si>
  <si>
    <t>350 present (core fucose). Most abundant isoform</t>
  </si>
  <si>
    <t>59a</t>
  </si>
  <si>
    <t>655 present, 571 (core fucose)</t>
  </si>
  <si>
    <t>59b</t>
  </si>
  <si>
    <t>381 (core fucose), 655 present, most abundant isoform (likely a 2,6)</t>
  </si>
  <si>
    <t>59c</t>
  </si>
  <si>
    <t>655 present. RT suggest core fuc</t>
  </si>
  <si>
    <t>59d</t>
  </si>
  <si>
    <t>655 present, 553 (core fucose)</t>
  </si>
  <si>
    <t>Most abundant isoform. 290, 655 present. 571 (core fucose)</t>
  </si>
  <si>
    <t>655 present. RT suggest core fuc. Most abundant isoform in some samples</t>
  </si>
  <si>
    <t>571 (core fucose)</t>
  </si>
  <si>
    <t>553 present (core fucose), 655 present</t>
  </si>
  <si>
    <t>core fuc ; tetra-antennary</t>
  </si>
  <si>
    <t>tetra-antennary ; core fuc ; outer arm fuc</t>
  </si>
  <si>
    <t>510 (outer arm fuc) and 571 (core fuc) present</t>
  </si>
  <si>
    <t>62a</t>
  </si>
  <si>
    <t>62b</t>
  </si>
  <si>
    <t>655 present, 571 (core fucose) low</t>
  </si>
  <si>
    <t>63a</t>
  </si>
  <si>
    <t>tetra-antennary</t>
  </si>
  <si>
    <t>655 present. Low intensity</t>
  </si>
  <si>
    <t>63b</t>
  </si>
  <si>
    <t>Limited fragmentation evidence</t>
  </si>
  <si>
    <t>64a</t>
  </si>
  <si>
    <t>64b</t>
  </si>
  <si>
    <t xml:space="preserve">tetra-antennary ; core fuc </t>
  </si>
  <si>
    <t>Mostly in infected samples. 553 present (core fucose)</t>
  </si>
  <si>
    <t>O-Glyc</t>
  </si>
  <si>
    <t>e</t>
  </si>
  <si>
    <t>f</t>
  </si>
  <si>
    <t>36a</t>
  </si>
  <si>
    <t>36b</t>
  </si>
  <si>
    <t>36c</t>
  </si>
  <si>
    <t>39a</t>
  </si>
  <si>
    <t>39b</t>
  </si>
  <si>
    <t>40c</t>
  </si>
  <si>
    <t>43a</t>
  </si>
  <si>
    <t>43b</t>
  </si>
  <si>
    <t>45a</t>
  </si>
  <si>
    <t>45b</t>
  </si>
  <si>
    <t>48c</t>
  </si>
  <si>
    <t>48d</t>
  </si>
  <si>
    <t>50e</t>
  </si>
  <si>
    <t>54f</t>
  </si>
  <si>
    <t>57a</t>
  </si>
  <si>
    <t>57b</t>
  </si>
  <si>
    <t>58c</t>
  </si>
  <si>
    <t>58d</t>
  </si>
  <si>
    <t>59e</t>
  </si>
  <si>
    <t>59f</t>
  </si>
  <si>
    <t>61a</t>
  </si>
  <si>
    <t>61b</t>
  </si>
  <si>
    <t>67a</t>
  </si>
  <si>
    <t>67b</t>
  </si>
  <si>
    <t>67c</t>
  </si>
  <si>
    <t>Sialylated (Hybrid / Complex)</t>
  </si>
  <si>
    <t>Sialylated &amp; Fucosylated (Hybrid / Complex)</t>
  </si>
  <si>
    <t>Sialylated &amp; Afucosylated (Hybrid / Complex)</t>
  </si>
  <si>
    <t>Asialylated &amp; Fucosylated (Hybrid / Complex)</t>
  </si>
  <si>
    <t>Asialylated &amp; Afucosylated (Hybrid / Complex)</t>
  </si>
  <si>
    <t>HexNAc(3)Hex(4)</t>
  </si>
  <si>
    <t>HexNAc(3)Hex(5)</t>
  </si>
  <si>
    <t>HexNAc(3)Hex(6)</t>
  </si>
  <si>
    <t>HexNAc(3)Hex(7)</t>
  </si>
  <si>
    <t>HexNAc(4)Hex(4)</t>
  </si>
  <si>
    <t>HexNAc(4)Hex(5)</t>
  </si>
  <si>
    <t>HexNAc(5)Hex(6)</t>
  </si>
  <si>
    <t>HexNAc(6)Hex(7)</t>
  </si>
  <si>
    <t>HexNAc(7)Hex(8)</t>
  </si>
  <si>
    <t>HexNAc(8)Hex(9)</t>
  </si>
  <si>
    <t>LOG2FC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</si>
</sst>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vertAlign val="superscript"/>
      <sz val="14"/>
      <color rgb="FF00000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u/>
      <sz val="12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/>
    </xf>
    <xf numFmtId="11" fontId="10" fillId="0" borderId="4" xfId="0" applyNumberFormat="1" applyFont="1" applyBorder="1" applyAlignment="1">
      <alignment horizontal="center" vertical="center"/>
    </xf>
    <xf numFmtId="11" fontId="10" fillId="0" borderId="5" xfId="0" applyNumberFormat="1" applyFont="1" applyBorder="1" applyAlignment="1">
      <alignment horizontal="center" vertical="center"/>
    </xf>
    <xf numFmtId="11" fontId="10" fillId="0" borderId="6" xfId="0" applyNumberFormat="1" applyFont="1" applyBorder="1" applyAlignment="1">
      <alignment horizontal="center" vertical="center"/>
    </xf>
    <xf numFmtId="11" fontId="10" fillId="0" borderId="7" xfId="0" applyNumberFormat="1" applyFont="1" applyBorder="1" applyAlignment="1">
      <alignment horizontal="center" vertical="center"/>
    </xf>
    <xf numFmtId="11" fontId="10" fillId="0" borderId="0" xfId="0" applyNumberFormat="1" applyFont="1" applyAlignment="1">
      <alignment horizontal="center" vertical="center"/>
    </xf>
    <xf numFmtId="11" fontId="10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0" fillId="0" borderId="12" xfId="0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11" fontId="0" fillId="0" borderId="6" xfId="0" applyNumberFormat="1" applyBorder="1" applyAlignment="1">
      <alignment horizontal="center" vertical="center"/>
    </xf>
    <xf numFmtId="11" fontId="0" fillId="0" borderId="7" xfId="0" applyNumberForma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11" fontId="0" fillId="0" borderId="9" xfId="0" applyNumberFormat="1" applyBorder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11" fontId="0" fillId="0" borderId="11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10" fillId="0" borderId="10" xfId="0" applyNumberFormat="1" applyFont="1" applyBorder="1" applyAlignment="1">
      <alignment horizontal="center" vertical="center"/>
    </xf>
    <xf numFmtId="11" fontId="10" fillId="0" borderId="9" xfId="0" applyNumberFormat="1" applyFont="1" applyBorder="1" applyAlignment="1">
      <alignment horizontal="center" vertical="center"/>
    </xf>
    <xf numFmtId="11" fontId="10" fillId="0" borderId="10" xfId="0" applyNumberFormat="1" applyFont="1" applyBorder="1" applyAlignment="1">
      <alignment horizontal="center" vertical="center"/>
    </xf>
    <xf numFmtId="11" fontId="10" fillId="0" borderId="1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9.png"/><Relationship Id="rId21" Type="http://schemas.openxmlformats.org/officeDocument/2006/relationships/image" Target="../media/image34.png"/><Relationship Id="rId42" Type="http://schemas.openxmlformats.org/officeDocument/2006/relationships/image" Target="../media/image55.png"/><Relationship Id="rId47" Type="http://schemas.openxmlformats.org/officeDocument/2006/relationships/image" Target="../media/image60.png"/><Relationship Id="rId63" Type="http://schemas.openxmlformats.org/officeDocument/2006/relationships/image" Target="../media/image76.png"/><Relationship Id="rId68" Type="http://schemas.openxmlformats.org/officeDocument/2006/relationships/image" Target="../media/image81.png"/><Relationship Id="rId84" Type="http://schemas.openxmlformats.org/officeDocument/2006/relationships/image" Target="../media/image97.png"/><Relationship Id="rId89" Type="http://schemas.openxmlformats.org/officeDocument/2006/relationships/image" Target="../media/image102.png"/><Relationship Id="rId16" Type="http://schemas.openxmlformats.org/officeDocument/2006/relationships/image" Target="../media/image29.png"/><Relationship Id="rId11" Type="http://schemas.openxmlformats.org/officeDocument/2006/relationships/image" Target="../media/image24.png"/><Relationship Id="rId32" Type="http://schemas.openxmlformats.org/officeDocument/2006/relationships/image" Target="../media/image45.png"/><Relationship Id="rId37" Type="http://schemas.openxmlformats.org/officeDocument/2006/relationships/image" Target="../media/image50.png"/><Relationship Id="rId53" Type="http://schemas.openxmlformats.org/officeDocument/2006/relationships/image" Target="../media/image66.png"/><Relationship Id="rId58" Type="http://schemas.openxmlformats.org/officeDocument/2006/relationships/image" Target="../media/image71.png"/><Relationship Id="rId74" Type="http://schemas.openxmlformats.org/officeDocument/2006/relationships/image" Target="../media/image87.png"/><Relationship Id="rId79" Type="http://schemas.openxmlformats.org/officeDocument/2006/relationships/image" Target="../media/image92.png"/><Relationship Id="rId5" Type="http://schemas.openxmlformats.org/officeDocument/2006/relationships/image" Target="../media/image18.png"/><Relationship Id="rId90" Type="http://schemas.openxmlformats.org/officeDocument/2006/relationships/image" Target="../media/image103.png"/><Relationship Id="rId22" Type="http://schemas.openxmlformats.org/officeDocument/2006/relationships/image" Target="../media/image35.png"/><Relationship Id="rId27" Type="http://schemas.openxmlformats.org/officeDocument/2006/relationships/image" Target="../media/image40.png"/><Relationship Id="rId43" Type="http://schemas.openxmlformats.org/officeDocument/2006/relationships/image" Target="../media/image56.png"/><Relationship Id="rId48" Type="http://schemas.openxmlformats.org/officeDocument/2006/relationships/image" Target="../media/image61.png"/><Relationship Id="rId64" Type="http://schemas.openxmlformats.org/officeDocument/2006/relationships/image" Target="../media/image77.png"/><Relationship Id="rId69" Type="http://schemas.openxmlformats.org/officeDocument/2006/relationships/image" Target="../media/image82.png"/><Relationship Id="rId8" Type="http://schemas.openxmlformats.org/officeDocument/2006/relationships/image" Target="../media/image21.png"/><Relationship Id="rId51" Type="http://schemas.openxmlformats.org/officeDocument/2006/relationships/image" Target="../media/image64.png"/><Relationship Id="rId72" Type="http://schemas.openxmlformats.org/officeDocument/2006/relationships/image" Target="../media/image85.png"/><Relationship Id="rId80" Type="http://schemas.openxmlformats.org/officeDocument/2006/relationships/image" Target="../media/image93.png"/><Relationship Id="rId85" Type="http://schemas.openxmlformats.org/officeDocument/2006/relationships/image" Target="../media/image98.png"/><Relationship Id="rId93" Type="http://schemas.openxmlformats.org/officeDocument/2006/relationships/image" Target="../media/image106.png"/><Relationship Id="rId3" Type="http://schemas.openxmlformats.org/officeDocument/2006/relationships/image" Target="../media/image16.png"/><Relationship Id="rId12" Type="http://schemas.openxmlformats.org/officeDocument/2006/relationships/image" Target="../media/image25.png"/><Relationship Id="rId17" Type="http://schemas.openxmlformats.org/officeDocument/2006/relationships/image" Target="../media/image30.png"/><Relationship Id="rId25" Type="http://schemas.openxmlformats.org/officeDocument/2006/relationships/image" Target="../media/image38.png"/><Relationship Id="rId33" Type="http://schemas.openxmlformats.org/officeDocument/2006/relationships/image" Target="../media/image46.png"/><Relationship Id="rId38" Type="http://schemas.openxmlformats.org/officeDocument/2006/relationships/image" Target="../media/image51.png"/><Relationship Id="rId46" Type="http://schemas.openxmlformats.org/officeDocument/2006/relationships/image" Target="../media/image59.png"/><Relationship Id="rId59" Type="http://schemas.openxmlformats.org/officeDocument/2006/relationships/image" Target="../media/image72.png"/><Relationship Id="rId67" Type="http://schemas.openxmlformats.org/officeDocument/2006/relationships/image" Target="../media/image80.png"/><Relationship Id="rId20" Type="http://schemas.openxmlformats.org/officeDocument/2006/relationships/image" Target="../media/image33.png"/><Relationship Id="rId41" Type="http://schemas.openxmlformats.org/officeDocument/2006/relationships/image" Target="../media/image54.png"/><Relationship Id="rId54" Type="http://schemas.openxmlformats.org/officeDocument/2006/relationships/image" Target="../media/image67.png"/><Relationship Id="rId62" Type="http://schemas.openxmlformats.org/officeDocument/2006/relationships/image" Target="../media/image75.png"/><Relationship Id="rId70" Type="http://schemas.openxmlformats.org/officeDocument/2006/relationships/image" Target="../media/image83.png"/><Relationship Id="rId75" Type="http://schemas.openxmlformats.org/officeDocument/2006/relationships/image" Target="../media/image88.png"/><Relationship Id="rId83" Type="http://schemas.openxmlformats.org/officeDocument/2006/relationships/image" Target="../media/image96.png"/><Relationship Id="rId88" Type="http://schemas.openxmlformats.org/officeDocument/2006/relationships/image" Target="../media/image101.png"/><Relationship Id="rId91" Type="http://schemas.openxmlformats.org/officeDocument/2006/relationships/image" Target="../media/image104.png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15" Type="http://schemas.openxmlformats.org/officeDocument/2006/relationships/image" Target="../media/image28.png"/><Relationship Id="rId23" Type="http://schemas.openxmlformats.org/officeDocument/2006/relationships/image" Target="../media/image36.png"/><Relationship Id="rId28" Type="http://schemas.openxmlformats.org/officeDocument/2006/relationships/image" Target="../media/image41.png"/><Relationship Id="rId36" Type="http://schemas.openxmlformats.org/officeDocument/2006/relationships/image" Target="../media/image49.png"/><Relationship Id="rId49" Type="http://schemas.openxmlformats.org/officeDocument/2006/relationships/image" Target="../media/image62.png"/><Relationship Id="rId57" Type="http://schemas.openxmlformats.org/officeDocument/2006/relationships/image" Target="../media/image70.png"/><Relationship Id="rId10" Type="http://schemas.openxmlformats.org/officeDocument/2006/relationships/image" Target="../media/image23.png"/><Relationship Id="rId31" Type="http://schemas.openxmlformats.org/officeDocument/2006/relationships/image" Target="../media/image44.png"/><Relationship Id="rId44" Type="http://schemas.openxmlformats.org/officeDocument/2006/relationships/image" Target="../media/image57.png"/><Relationship Id="rId52" Type="http://schemas.openxmlformats.org/officeDocument/2006/relationships/image" Target="../media/image65.png"/><Relationship Id="rId60" Type="http://schemas.openxmlformats.org/officeDocument/2006/relationships/image" Target="../media/image73.png"/><Relationship Id="rId65" Type="http://schemas.openxmlformats.org/officeDocument/2006/relationships/image" Target="../media/image78.png"/><Relationship Id="rId73" Type="http://schemas.openxmlformats.org/officeDocument/2006/relationships/image" Target="../media/image86.png"/><Relationship Id="rId78" Type="http://schemas.openxmlformats.org/officeDocument/2006/relationships/image" Target="../media/image91.png"/><Relationship Id="rId81" Type="http://schemas.openxmlformats.org/officeDocument/2006/relationships/image" Target="../media/image94.png"/><Relationship Id="rId86" Type="http://schemas.openxmlformats.org/officeDocument/2006/relationships/image" Target="../media/image99.png"/><Relationship Id="rId4" Type="http://schemas.openxmlformats.org/officeDocument/2006/relationships/image" Target="../media/image17.png"/><Relationship Id="rId9" Type="http://schemas.openxmlformats.org/officeDocument/2006/relationships/image" Target="../media/image22.png"/><Relationship Id="rId13" Type="http://schemas.openxmlformats.org/officeDocument/2006/relationships/image" Target="../media/image26.png"/><Relationship Id="rId18" Type="http://schemas.openxmlformats.org/officeDocument/2006/relationships/image" Target="../media/image31.png"/><Relationship Id="rId39" Type="http://schemas.openxmlformats.org/officeDocument/2006/relationships/image" Target="../media/image52.png"/><Relationship Id="rId34" Type="http://schemas.openxmlformats.org/officeDocument/2006/relationships/image" Target="../media/image47.png"/><Relationship Id="rId50" Type="http://schemas.openxmlformats.org/officeDocument/2006/relationships/image" Target="../media/image63.png"/><Relationship Id="rId55" Type="http://schemas.openxmlformats.org/officeDocument/2006/relationships/image" Target="../media/image68.png"/><Relationship Id="rId76" Type="http://schemas.openxmlformats.org/officeDocument/2006/relationships/image" Target="../media/image89.png"/><Relationship Id="rId7" Type="http://schemas.openxmlformats.org/officeDocument/2006/relationships/image" Target="../media/image20.png"/><Relationship Id="rId71" Type="http://schemas.openxmlformats.org/officeDocument/2006/relationships/image" Target="../media/image84.png"/><Relationship Id="rId92" Type="http://schemas.openxmlformats.org/officeDocument/2006/relationships/image" Target="../media/image105.png"/><Relationship Id="rId2" Type="http://schemas.openxmlformats.org/officeDocument/2006/relationships/image" Target="../media/image15.png"/><Relationship Id="rId29" Type="http://schemas.openxmlformats.org/officeDocument/2006/relationships/image" Target="../media/image42.png"/><Relationship Id="rId24" Type="http://schemas.openxmlformats.org/officeDocument/2006/relationships/image" Target="../media/image37.png"/><Relationship Id="rId40" Type="http://schemas.openxmlformats.org/officeDocument/2006/relationships/image" Target="../media/image53.png"/><Relationship Id="rId45" Type="http://schemas.openxmlformats.org/officeDocument/2006/relationships/image" Target="../media/image58.png"/><Relationship Id="rId66" Type="http://schemas.openxmlformats.org/officeDocument/2006/relationships/image" Target="../media/image79.png"/><Relationship Id="rId87" Type="http://schemas.openxmlformats.org/officeDocument/2006/relationships/image" Target="../media/image100.png"/><Relationship Id="rId61" Type="http://schemas.openxmlformats.org/officeDocument/2006/relationships/image" Target="../media/image74.png"/><Relationship Id="rId82" Type="http://schemas.openxmlformats.org/officeDocument/2006/relationships/image" Target="../media/image95.png"/><Relationship Id="rId19" Type="http://schemas.openxmlformats.org/officeDocument/2006/relationships/image" Target="../media/image32.png"/><Relationship Id="rId14" Type="http://schemas.openxmlformats.org/officeDocument/2006/relationships/image" Target="../media/image27.png"/><Relationship Id="rId30" Type="http://schemas.openxmlformats.org/officeDocument/2006/relationships/image" Target="../media/image43.png"/><Relationship Id="rId35" Type="http://schemas.openxmlformats.org/officeDocument/2006/relationships/image" Target="../media/image48.png"/><Relationship Id="rId56" Type="http://schemas.openxmlformats.org/officeDocument/2006/relationships/image" Target="../media/image69.png"/><Relationship Id="rId77" Type="http://schemas.openxmlformats.org/officeDocument/2006/relationships/image" Target="../media/image9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232672</xdr:colOff>
      <xdr:row>2</xdr:row>
      <xdr:rowOff>96948</xdr:rowOff>
    </xdr:from>
    <xdr:to>
      <xdr:col>16</xdr:col>
      <xdr:colOff>1866773</xdr:colOff>
      <xdr:row>2</xdr:row>
      <xdr:rowOff>610763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72D5F36-3F31-ADEF-206F-4857808AB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46870" y="1027635"/>
          <a:ext cx="1634101" cy="513815"/>
        </a:xfrm>
        <a:prstGeom prst="rect">
          <a:avLst/>
        </a:prstGeom>
      </xdr:spPr>
    </xdr:pic>
    <xdr:clientData/>
  </xdr:twoCellAnchor>
  <xdr:twoCellAnchor editAs="oneCell">
    <xdr:from>
      <xdr:col>16</xdr:col>
      <xdr:colOff>339315</xdr:colOff>
      <xdr:row>5</xdr:row>
      <xdr:rowOff>29085</xdr:rowOff>
    </xdr:from>
    <xdr:to>
      <xdr:col>16</xdr:col>
      <xdr:colOff>1803207</xdr:colOff>
      <xdr:row>5</xdr:row>
      <xdr:rowOff>944943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217731C-049B-545E-98C2-564A084D5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53513" y="3654887"/>
          <a:ext cx="1463892" cy="915858"/>
        </a:xfrm>
        <a:prstGeom prst="rect">
          <a:avLst/>
        </a:prstGeom>
      </xdr:spPr>
    </xdr:pic>
    <xdr:clientData/>
  </xdr:twoCellAnchor>
  <xdr:twoCellAnchor editAs="oneCell">
    <xdr:from>
      <xdr:col>16</xdr:col>
      <xdr:colOff>77557</xdr:colOff>
      <xdr:row>6</xdr:row>
      <xdr:rowOff>164811</xdr:rowOff>
    </xdr:from>
    <xdr:to>
      <xdr:col>16</xdr:col>
      <xdr:colOff>1987405</xdr:colOff>
      <xdr:row>6</xdr:row>
      <xdr:rowOff>647598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AED9894-3637-E274-6EA5-C119DC69D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391755" y="4818246"/>
          <a:ext cx="1909848" cy="482787"/>
        </a:xfrm>
        <a:prstGeom prst="rect">
          <a:avLst/>
        </a:prstGeom>
      </xdr:spPr>
    </xdr:pic>
    <xdr:clientData/>
  </xdr:twoCellAnchor>
  <xdr:twoCellAnchor editAs="oneCell">
    <xdr:from>
      <xdr:col>16</xdr:col>
      <xdr:colOff>209315</xdr:colOff>
      <xdr:row>7</xdr:row>
      <xdr:rowOff>47037</xdr:rowOff>
    </xdr:from>
    <xdr:to>
      <xdr:col>16</xdr:col>
      <xdr:colOff>1651000</xdr:colOff>
      <xdr:row>7</xdr:row>
      <xdr:rowOff>778996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5ABF7D6-7BA1-CA54-D7C4-723231468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931982" y="5482637"/>
          <a:ext cx="1441685" cy="731959"/>
        </a:xfrm>
        <a:prstGeom prst="rect">
          <a:avLst/>
        </a:prstGeom>
      </xdr:spPr>
    </xdr:pic>
    <xdr:clientData/>
  </xdr:twoCellAnchor>
  <xdr:twoCellAnchor editAs="oneCell">
    <xdr:from>
      <xdr:col>16</xdr:col>
      <xdr:colOff>270932</xdr:colOff>
      <xdr:row>8</xdr:row>
      <xdr:rowOff>16933</xdr:rowOff>
    </xdr:from>
    <xdr:to>
      <xdr:col>16</xdr:col>
      <xdr:colOff>1828799</xdr:colOff>
      <xdr:row>8</xdr:row>
      <xdr:rowOff>488092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EAA7D79-D539-59D5-50B3-159A92720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993599" y="6290733"/>
          <a:ext cx="1557867" cy="471159"/>
        </a:xfrm>
        <a:prstGeom prst="rect">
          <a:avLst/>
        </a:prstGeom>
      </xdr:spPr>
    </xdr:pic>
    <xdr:clientData/>
  </xdr:twoCellAnchor>
  <xdr:twoCellAnchor editAs="oneCell">
    <xdr:from>
      <xdr:col>16</xdr:col>
      <xdr:colOff>287866</xdr:colOff>
      <xdr:row>9</xdr:row>
      <xdr:rowOff>76201</xdr:rowOff>
    </xdr:from>
    <xdr:to>
      <xdr:col>16</xdr:col>
      <xdr:colOff>1693333</xdr:colOff>
      <xdr:row>9</xdr:row>
      <xdr:rowOff>993371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23DADD6-A66B-C6A9-ED90-A409702AE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010533" y="6883401"/>
          <a:ext cx="1405467" cy="917170"/>
        </a:xfrm>
        <a:prstGeom prst="rect">
          <a:avLst/>
        </a:prstGeom>
      </xdr:spPr>
    </xdr:pic>
    <xdr:clientData/>
  </xdr:twoCellAnchor>
  <xdr:twoCellAnchor editAs="oneCell">
    <xdr:from>
      <xdr:col>16</xdr:col>
      <xdr:colOff>135467</xdr:colOff>
      <xdr:row>12</xdr:row>
      <xdr:rowOff>524934</xdr:rowOff>
    </xdr:from>
    <xdr:to>
      <xdr:col>16</xdr:col>
      <xdr:colOff>2489200</xdr:colOff>
      <xdr:row>13</xdr:row>
      <xdr:rowOff>385880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59AA2B3-7B8F-5C21-A0EE-DBD79B14D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858134" y="10363201"/>
          <a:ext cx="2353733" cy="673746"/>
        </a:xfrm>
        <a:prstGeom prst="rect">
          <a:avLst/>
        </a:prstGeom>
      </xdr:spPr>
    </xdr:pic>
    <xdr:clientData/>
  </xdr:twoCellAnchor>
  <xdr:twoCellAnchor editAs="oneCell">
    <xdr:from>
      <xdr:col>16</xdr:col>
      <xdr:colOff>101600</xdr:colOff>
      <xdr:row>3</xdr:row>
      <xdr:rowOff>685800</xdr:rowOff>
    </xdr:from>
    <xdr:to>
      <xdr:col>16</xdr:col>
      <xdr:colOff>1859801</xdr:colOff>
      <xdr:row>4</xdr:row>
      <xdr:rowOff>50800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0DC882C-2805-985A-5C3B-7F015BC87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777700" y="2489200"/>
          <a:ext cx="1758201" cy="393700"/>
        </a:xfrm>
        <a:prstGeom prst="rect">
          <a:avLst/>
        </a:prstGeom>
      </xdr:spPr>
    </xdr:pic>
    <xdr:clientData/>
  </xdr:twoCellAnchor>
  <xdr:twoCellAnchor editAs="oneCell">
    <xdr:from>
      <xdr:col>16</xdr:col>
      <xdr:colOff>60784</xdr:colOff>
      <xdr:row>10</xdr:row>
      <xdr:rowOff>330201</xdr:rowOff>
    </xdr:from>
    <xdr:to>
      <xdr:col>16</xdr:col>
      <xdr:colOff>2047059</xdr:colOff>
      <xdr:row>10</xdr:row>
      <xdr:rowOff>698500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FB3C94A-AB67-38BB-7106-9AEF56139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736884" y="8305801"/>
          <a:ext cx="1986275" cy="368299"/>
        </a:xfrm>
        <a:prstGeom prst="rect">
          <a:avLst/>
        </a:prstGeom>
      </xdr:spPr>
    </xdr:pic>
    <xdr:clientData/>
  </xdr:twoCellAnchor>
  <xdr:twoCellAnchor editAs="oneCell">
    <xdr:from>
      <xdr:col>16</xdr:col>
      <xdr:colOff>114300</xdr:colOff>
      <xdr:row>15</xdr:row>
      <xdr:rowOff>76200</xdr:rowOff>
    </xdr:from>
    <xdr:to>
      <xdr:col>16</xdr:col>
      <xdr:colOff>1894402</xdr:colOff>
      <xdr:row>15</xdr:row>
      <xdr:rowOff>1473200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4B7EBFF-A0CC-D902-2BAD-B424BD0C6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790400" y="9867900"/>
          <a:ext cx="1780102" cy="1397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25400</xdr:colOff>
      <xdr:row>16</xdr:row>
      <xdr:rowOff>88901</xdr:rowOff>
    </xdr:from>
    <xdr:to>
      <xdr:col>16</xdr:col>
      <xdr:colOff>1965550</xdr:colOff>
      <xdr:row>16</xdr:row>
      <xdr:rowOff>838200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D31C38F-8D5F-0BE1-A872-21AED76DB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701500" y="11468101"/>
          <a:ext cx="1940150" cy="749299"/>
        </a:xfrm>
        <a:prstGeom prst="rect">
          <a:avLst/>
        </a:prstGeom>
      </xdr:spPr>
    </xdr:pic>
    <xdr:clientData/>
  </xdr:twoCellAnchor>
  <xdr:twoCellAnchor editAs="oneCell">
    <xdr:from>
      <xdr:col>16</xdr:col>
      <xdr:colOff>177800</xdr:colOff>
      <xdr:row>18</xdr:row>
      <xdr:rowOff>50801</xdr:rowOff>
    </xdr:from>
    <xdr:to>
      <xdr:col>16</xdr:col>
      <xdr:colOff>1968500</xdr:colOff>
      <xdr:row>18</xdr:row>
      <xdr:rowOff>989979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7A8C616-8F01-6569-B067-3363161F2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853900" y="13106401"/>
          <a:ext cx="1790700" cy="939178"/>
        </a:xfrm>
        <a:prstGeom prst="rect">
          <a:avLst/>
        </a:prstGeom>
      </xdr:spPr>
    </xdr:pic>
    <xdr:clientData/>
  </xdr:twoCellAnchor>
  <xdr:twoCellAnchor editAs="oneCell">
    <xdr:from>
      <xdr:col>16</xdr:col>
      <xdr:colOff>711200</xdr:colOff>
      <xdr:row>26</xdr:row>
      <xdr:rowOff>88900</xdr:rowOff>
    </xdr:from>
    <xdr:to>
      <xdr:col>16</xdr:col>
      <xdr:colOff>2298700</xdr:colOff>
      <xdr:row>26</xdr:row>
      <xdr:rowOff>1145970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BE1A027-D95D-3505-FED8-3EBA13E42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387300" y="16586200"/>
          <a:ext cx="1587500" cy="10570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426891</xdr:colOff>
      <xdr:row>2</xdr:row>
      <xdr:rowOff>53362</xdr:rowOff>
    </xdr:from>
    <xdr:to>
      <xdr:col>18</xdr:col>
      <xdr:colOff>2305210</xdr:colOff>
      <xdr:row>2</xdr:row>
      <xdr:rowOff>1061485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AC3FC6-0F83-C648-9E39-BAD8545D2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58991" y="993162"/>
          <a:ext cx="1878319" cy="1008123"/>
        </a:xfrm>
        <a:prstGeom prst="rect">
          <a:avLst/>
        </a:prstGeom>
      </xdr:spPr>
    </xdr:pic>
    <xdr:clientData/>
  </xdr:twoCellAnchor>
  <xdr:twoCellAnchor editAs="oneCell">
    <xdr:from>
      <xdr:col>18</xdr:col>
      <xdr:colOff>215900</xdr:colOff>
      <xdr:row>3</xdr:row>
      <xdr:rowOff>88901</xdr:rowOff>
    </xdr:from>
    <xdr:to>
      <xdr:col>18</xdr:col>
      <xdr:colOff>2730500</xdr:colOff>
      <xdr:row>3</xdr:row>
      <xdr:rowOff>830914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27601E-0ADA-F444-AA3E-3695213A2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748000" y="2184401"/>
          <a:ext cx="2514600" cy="742013"/>
        </a:xfrm>
        <a:prstGeom prst="rect">
          <a:avLst/>
        </a:prstGeom>
      </xdr:spPr>
    </xdr:pic>
    <xdr:clientData/>
  </xdr:twoCellAnchor>
  <xdr:twoCellAnchor editAs="oneCell">
    <xdr:from>
      <xdr:col>18</xdr:col>
      <xdr:colOff>114300</xdr:colOff>
      <xdr:row>4</xdr:row>
      <xdr:rowOff>88901</xdr:rowOff>
    </xdr:from>
    <xdr:to>
      <xdr:col>18</xdr:col>
      <xdr:colOff>2755900</xdr:colOff>
      <xdr:row>4</xdr:row>
      <xdr:rowOff>1169153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64A56F-91AE-1D43-A346-1B618D664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646400" y="3124201"/>
          <a:ext cx="2641600" cy="1080252"/>
        </a:xfrm>
        <a:prstGeom prst="rect">
          <a:avLst/>
        </a:prstGeom>
      </xdr:spPr>
    </xdr:pic>
    <xdr:clientData/>
  </xdr:twoCellAnchor>
  <xdr:twoCellAnchor editAs="oneCell">
    <xdr:from>
      <xdr:col>18</xdr:col>
      <xdr:colOff>55218</xdr:colOff>
      <xdr:row>5</xdr:row>
      <xdr:rowOff>179457</xdr:rowOff>
    </xdr:from>
    <xdr:to>
      <xdr:col>19</xdr:col>
      <xdr:colOff>1</xdr:colOff>
      <xdr:row>5</xdr:row>
      <xdr:rowOff>1523080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FF94015-C4F0-3241-BDA7-AD3F2AC35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587318" y="4522857"/>
          <a:ext cx="2789583" cy="1343623"/>
        </a:xfrm>
        <a:prstGeom prst="rect">
          <a:avLst/>
        </a:prstGeom>
      </xdr:spPr>
    </xdr:pic>
    <xdr:clientData/>
  </xdr:twoCellAnchor>
  <xdr:twoCellAnchor editAs="oneCell">
    <xdr:from>
      <xdr:col>18</xdr:col>
      <xdr:colOff>69020</xdr:colOff>
      <xdr:row>6</xdr:row>
      <xdr:rowOff>165653</xdr:rowOff>
    </xdr:from>
    <xdr:to>
      <xdr:col>18</xdr:col>
      <xdr:colOff>2771704</xdr:colOff>
      <xdr:row>6</xdr:row>
      <xdr:rowOff>1049131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BB4B557-78BC-7548-9ADC-09C20D681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601120" y="6121953"/>
          <a:ext cx="2702684" cy="883478"/>
        </a:xfrm>
        <a:prstGeom prst="rect">
          <a:avLst/>
        </a:prstGeom>
      </xdr:spPr>
    </xdr:pic>
    <xdr:clientData/>
  </xdr:twoCellAnchor>
  <xdr:twoCellAnchor editAs="oneCell">
    <xdr:from>
      <xdr:col>18</xdr:col>
      <xdr:colOff>82827</xdr:colOff>
      <xdr:row>7</xdr:row>
      <xdr:rowOff>82826</xdr:rowOff>
    </xdr:from>
    <xdr:to>
      <xdr:col>18</xdr:col>
      <xdr:colOff>2772432</xdr:colOff>
      <xdr:row>7</xdr:row>
      <xdr:rowOff>1256195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EFCF974-8D3F-814D-91AE-C8F6641BA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614927" y="7359926"/>
          <a:ext cx="2689605" cy="1173369"/>
        </a:xfrm>
        <a:prstGeom prst="rect">
          <a:avLst/>
        </a:prstGeom>
      </xdr:spPr>
    </xdr:pic>
    <xdr:clientData/>
  </xdr:twoCellAnchor>
  <xdr:twoCellAnchor editAs="oneCell">
    <xdr:from>
      <xdr:col>18</xdr:col>
      <xdr:colOff>83379</xdr:colOff>
      <xdr:row>8</xdr:row>
      <xdr:rowOff>110987</xdr:rowOff>
    </xdr:from>
    <xdr:to>
      <xdr:col>18</xdr:col>
      <xdr:colOff>2772984</xdr:colOff>
      <xdr:row>8</xdr:row>
      <xdr:rowOff>1284356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7B08447-1D0E-A04A-A516-CD02CFB1B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615479" y="8785087"/>
          <a:ext cx="2689605" cy="1173369"/>
        </a:xfrm>
        <a:prstGeom prst="rect">
          <a:avLst/>
        </a:prstGeom>
      </xdr:spPr>
    </xdr:pic>
    <xdr:clientData/>
  </xdr:twoCellAnchor>
  <xdr:twoCellAnchor editAs="oneCell">
    <xdr:from>
      <xdr:col>18</xdr:col>
      <xdr:colOff>138044</xdr:colOff>
      <xdr:row>11</xdr:row>
      <xdr:rowOff>151848</xdr:rowOff>
    </xdr:from>
    <xdr:to>
      <xdr:col>18</xdr:col>
      <xdr:colOff>2714878</xdr:colOff>
      <xdr:row>11</xdr:row>
      <xdr:rowOff>1104348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67E07F0-97A3-514B-9A26-401A00686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670144" y="13004248"/>
          <a:ext cx="2576834" cy="952500"/>
        </a:xfrm>
        <a:prstGeom prst="rect">
          <a:avLst/>
        </a:prstGeom>
      </xdr:spPr>
    </xdr:pic>
    <xdr:clientData/>
  </xdr:twoCellAnchor>
  <xdr:twoCellAnchor editAs="oneCell">
    <xdr:from>
      <xdr:col>18</xdr:col>
      <xdr:colOff>180009</xdr:colOff>
      <xdr:row>12</xdr:row>
      <xdr:rowOff>41965</xdr:rowOff>
    </xdr:from>
    <xdr:to>
      <xdr:col>18</xdr:col>
      <xdr:colOff>2756843</xdr:colOff>
      <xdr:row>13</xdr:row>
      <xdr:rowOff>552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9BB4A9E-27D3-8646-BEB8-2EEB38273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712109" y="14215165"/>
          <a:ext cx="2576834" cy="974587"/>
        </a:xfrm>
        <a:prstGeom prst="rect">
          <a:avLst/>
        </a:prstGeom>
      </xdr:spPr>
    </xdr:pic>
    <xdr:clientData/>
  </xdr:twoCellAnchor>
  <xdr:twoCellAnchor editAs="oneCell">
    <xdr:from>
      <xdr:col>18</xdr:col>
      <xdr:colOff>96632</xdr:colOff>
      <xdr:row>13</xdr:row>
      <xdr:rowOff>27610</xdr:rowOff>
    </xdr:from>
    <xdr:to>
      <xdr:col>18</xdr:col>
      <xdr:colOff>2758182</xdr:colOff>
      <xdr:row>13</xdr:row>
      <xdr:rowOff>1021522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8FB21D9-DCC3-5B4A-A52C-6C892C121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628732" y="15216810"/>
          <a:ext cx="2661550" cy="993912"/>
        </a:xfrm>
        <a:prstGeom prst="rect">
          <a:avLst/>
        </a:prstGeom>
      </xdr:spPr>
    </xdr:pic>
    <xdr:clientData/>
  </xdr:twoCellAnchor>
  <xdr:twoCellAnchor editAs="oneCell">
    <xdr:from>
      <xdr:col>18</xdr:col>
      <xdr:colOff>46605</xdr:colOff>
      <xdr:row>14</xdr:row>
      <xdr:rowOff>46605</xdr:rowOff>
    </xdr:from>
    <xdr:to>
      <xdr:col>18</xdr:col>
      <xdr:colOff>2773424</xdr:colOff>
      <xdr:row>14</xdr:row>
      <xdr:rowOff>1060275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93B1255-FA5D-B244-B32B-E94F6FADE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578705" y="16493105"/>
          <a:ext cx="2726819" cy="1013670"/>
        </a:xfrm>
        <a:prstGeom prst="rect">
          <a:avLst/>
        </a:prstGeom>
      </xdr:spPr>
    </xdr:pic>
    <xdr:clientData/>
  </xdr:twoCellAnchor>
  <xdr:twoCellAnchor editAs="oneCell">
    <xdr:from>
      <xdr:col>18</xdr:col>
      <xdr:colOff>81559</xdr:colOff>
      <xdr:row>15</xdr:row>
      <xdr:rowOff>93212</xdr:rowOff>
    </xdr:from>
    <xdr:to>
      <xdr:col>18</xdr:col>
      <xdr:colOff>2781883</xdr:colOff>
      <xdr:row>15</xdr:row>
      <xdr:rowOff>1223396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BC7AC9D-D7C0-9E4B-B73A-22E89935E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613659" y="17758912"/>
          <a:ext cx="2700324" cy="1130184"/>
        </a:xfrm>
        <a:prstGeom prst="rect">
          <a:avLst/>
        </a:prstGeom>
      </xdr:spPr>
    </xdr:pic>
    <xdr:clientData/>
  </xdr:twoCellAnchor>
  <xdr:twoCellAnchor editAs="oneCell">
    <xdr:from>
      <xdr:col>18</xdr:col>
      <xdr:colOff>34955</xdr:colOff>
      <xdr:row>16</xdr:row>
      <xdr:rowOff>221377</xdr:rowOff>
    </xdr:from>
    <xdr:to>
      <xdr:col>18</xdr:col>
      <xdr:colOff>2749725</xdr:colOff>
      <xdr:row>16</xdr:row>
      <xdr:rowOff>1212201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FCC5F96-FB79-6245-93DF-5F6F6FB8C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567055" y="19258677"/>
          <a:ext cx="2714770" cy="990824"/>
        </a:xfrm>
        <a:prstGeom prst="rect">
          <a:avLst/>
        </a:prstGeom>
      </xdr:spPr>
    </xdr:pic>
    <xdr:clientData/>
  </xdr:twoCellAnchor>
  <xdr:twoCellAnchor editAs="oneCell">
    <xdr:from>
      <xdr:col>18</xdr:col>
      <xdr:colOff>99412</xdr:colOff>
      <xdr:row>18</xdr:row>
      <xdr:rowOff>143780</xdr:rowOff>
    </xdr:from>
    <xdr:to>
      <xdr:col>18</xdr:col>
      <xdr:colOff>2744535</xdr:colOff>
      <xdr:row>18</xdr:row>
      <xdr:rowOff>1103035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6835184-8C99-EF49-903B-9169008A0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631512" y="21759180"/>
          <a:ext cx="2645123" cy="959255"/>
        </a:xfrm>
        <a:prstGeom prst="rect">
          <a:avLst/>
        </a:prstGeom>
      </xdr:spPr>
    </xdr:pic>
    <xdr:clientData/>
  </xdr:twoCellAnchor>
  <xdr:twoCellAnchor editAs="oneCell">
    <xdr:from>
      <xdr:col>18</xdr:col>
      <xdr:colOff>242333</xdr:colOff>
      <xdr:row>17</xdr:row>
      <xdr:rowOff>120198</xdr:rowOff>
    </xdr:from>
    <xdr:to>
      <xdr:col>18</xdr:col>
      <xdr:colOff>2772451</xdr:colOff>
      <xdr:row>17</xdr:row>
      <xdr:rowOff>1034813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925A6B3-5F5F-6C42-9F94-3D8B6D5AE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774433" y="20529098"/>
          <a:ext cx="2530118" cy="914615"/>
        </a:xfrm>
        <a:prstGeom prst="rect">
          <a:avLst/>
        </a:prstGeom>
      </xdr:spPr>
    </xdr:pic>
    <xdr:clientData/>
  </xdr:twoCellAnchor>
  <xdr:twoCellAnchor editAs="oneCell">
    <xdr:from>
      <xdr:col>18</xdr:col>
      <xdr:colOff>118534</xdr:colOff>
      <xdr:row>19</xdr:row>
      <xdr:rowOff>67735</xdr:rowOff>
    </xdr:from>
    <xdr:to>
      <xdr:col>18</xdr:col>
      <xdr:colOff>2751947</xdr:colOff>
      <xdr:row>19</xdr:row>
      <xdr:rowOff>1117601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9FBAC1A-FBA2-624F-A44C-F46A7D232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650634" y="22902335"/>
          <a:ext cx="2633413" cy="1049866"/>
        </a:xfrm>
        <a:prstGeom prst="rect">
          <a:avLst/>
        </a:prstGeom>
      </xdr:spPr>
    </xdr:pic>
    <xdr:clientData/>
  </xdr:twoCellAnchor>
  <xdr:twoCellAnchor editAs="oneCell">
    <xdr:from>
      <xdr:col>18</xdr:col>
      <xdr:colOff>84666</xdr:colOff>
      <xdr:row>20</xdr:row>
      <xdr:rowOff>355599</xdr:rowOff>
    </xdr:from>
    <xdr:to>
      <xdr:col>18</xdr:col>
      <xdr:colOff>2709333</xdr:colOff>
      <xdr:row>20</xdr:row>
      <xdr:rowOff>1122809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05D488E-1827-DF4A-A434-4BFD3E030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5616766" y="24510999"/>
          <a:ext cx="2624667" cy="767210"/>
        </a:xfrm>
        <a:prstGeom prst="rect">
          <a:avLst/>
        </a:prstGeom>
      </xdr:spPr>
    </xdr:pic>
    <xdr:clientData/>
  </xdr:twoCellAnchor>
  <xdr:twoCellAnchor editAs="oneCell">
    <xdr:from>
      <xdr:col>18</xdr:col>
      <xdr:colOff>135467</xdr:colOff>
      <xdr:row>22</xdr:row>
      <xdr:rowOff>101599</xdr:rowOff>
    </xdr:from>
    <xdr:to>
      <xdr:col>18</xdr:col>
      <xdr:colOff>2807472</xdr:colOff>
      <xdr:row>22</xdr:row>
      <xdr:rowOff>1066800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EDEA95A-B6A4-9F4F-8D4C-6565A6566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5667567" y="26911299"/>
          <a:ext cx="2672005" cy="965201"/>
        </a:xfrm>
        <a:prstGeom prst="rect">
          <a:avLst/>
        </a:prstGeom>
      </xdr:spPr>
    </xdr:pic>
    <xdr:clientData/>
  </xdr:twoCellAnchor>
  <xdr:twoCellAnchor editAs="oneCell">
    <xdr:from>
      <xdr:col>18</xdr:col>
      <xdr:colOff>81280</xdr:colOff>
      <xdr:row>9</xdr:row>
      <xdr:rowOff>81280</xdr:rowOff>
    </xdr:from>
    <xdr:to>
      <xdr:col>18</xdr:col>
      <xdr:colOff>2568001</xdr:colOff>
      <xdr:row>9</xdr:row>
      <xdr:rowOff>1127760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A902C1F-2C75-F548-B381-0450B3BD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5613380" y="10431780"/>
          <a:ext cx="2486721" cy="1046480"/>
        </a:xfrm>
        <a:prstGeom prst="rect">
          <a:avLst/>
        </a:prstGeom>
      </xdr:spPr>
    </xdr:pic>
    <xdr:clientData/>
  </xdr:twoCellAnchor>
  <xdr:twoCellAnchor editAs="oneCell">
    <xdr:from>
      <xdr:col>18</xdr:col>
      <xdr:colOff>121920</xdr:colOff>
      <xdr:row>10</xdr:row>
      <xdr:rowOff>40640</xdr:rowOff>
    </xdr:from>
    <xdr:to>
      <xdr:col>18</xdr:col>
      <xdr:colOff>2701094</xdr:colOff>
      <xdr:row>10</xdr:row>
      <xdr:rowOff>1137920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566A13F-BDF9-BC4F-AB5F-7C22EA486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5654020" y="11623040"/>
          <a:ext cx="2579174" cy="1097280"/>
        </a:xfrm>
        <a:prstGeom prst="rect">
          <a:avLst/>
        </a:prstGeom>
      </xdr:spPr>
    </xdr:pic>
    <xdr:clientData/>
  </xdr:twoCellAnchor>
  <xdr:twoCellAnchor editAs="oneCell">
    <xdr:from>
      <xdr:col>18</xdr:col>
      <xdr:colOff>121920</xdr:colOff>
      <xdr:row>21</xdr:row>
      <xdr:rowOff>223520</xdr:rowOff>
    </xdr:from>
    <xdr:to>
      <xdr:col>18</xdr:col>
      <xdr:colOff>2789211</xdr:colOff>
      <xdr:row>21</xdr:row>
      <xdr:rowOff>924560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D8910DA-5A16-CD4C-B61B-793A2CBB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654020" y="25826720"/>
          <a:ext cx="2667291" cy="701040"/>
        </a:xfrm>
        <a:prstGeom prst="rect">
          <a:avLst/>
        </a:prstGeom>
      </xdr:spPr>
    </xdr:pic>
    <xdr:clientData/>
  </xdr:twoCellAnchor>
  <xdr:twoCellAnchor editAs="oneCell">
    <xdr:from>
      <xdr:col>18</xdr:col>
      <xdr:colOff>172720</xdr:colOff>
      <xdr:row>23</xdr:row>
      <xdr:rowOff>71120</xdr:rowOff>
    </xdr:from>
    <xdr:to>
      <xdr:col>18</xdr:col>
      <xdr:colOff>2733040</xdr:colOff>
      <xdr:row>23</xdr:row>
      <xdr:rowOff>844948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4D443D1-F6C7-AE41-9153-EF2B06095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5704820" y="28061920"/>
          <a:ext cx="2560320" cy="773828"/>
        </a:xfrm>
        <a:prstGeom prst="rect">
          <a:avLst/>
        </a:prstGeom>
      </xdr:spPr>
    </xdr:pic>
    <xdr:clientData/>
  </xdr:twoCellAnchor>
  <xdr:twoCellAnchor editAs="oneCell">
    <xdr:from>
      <xdr:col>18</xdr:col>
      <xdr:colOff>91441</xdr:colOff>
      <xdr:row>24</xdr:row>
      <xdr:rowOff>40641</xdr:rowOff>
    </xdr:from>
    <xdr:to>
      <xdr:col>18</xdr:col>
      <xdr:colOff>2781191</xdr:colOff>
      <xdr:row>24</xdr:row>
      <xdr:rowOff>701040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6858BF-653A-B348-BF12-FAF621300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5623541" y="28971241"/>
          <a:ext cx="2689750" cy="660399"/>
        </a:xfrm>
        <a:prstGeom prst="rect">
          <a:avLst/>
        </a:prstGeom>
      </xdr:spPr>
    </xdr:pic>
    <xdr:clientData/>
  </xdr:twoCellAnchor>
  <xdr:twoCellAnchor editAs="oneCell">
    <xdr:from>
      <xdr:col>18</xdr:col>
      <xdr:colOff>135467</xdr:colOff>
      <xdr:row>25</xdr:row>
      <xdr:rowOff>135468</xdr:rowOff>
    </xdr:from>
    <xdr:to>
      <xdr:col>18</xdr:col>
      <xdr:colOff>2704255</xdr:colOff>
      <xdr:row>25</xdr:row>
      <xdr:rowOff>863599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07F17EA-48F7-7444-99F8-2F611B3F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5667567" y="29904268"/>
          <a:ext cx="2568788" cy="728131"/>
        </a:xfrm>
        <a:prstGeom prst="rect">
          <a:avLst/>
        </a:prstGeom>
      </xdr:spPr>
    </xdr:pic>
    <xdr:clientData/>
  </xdr:twoCellAnchor>
  <xdr:twoCellAnchor editAs="oneCell">
    <xdr:from>
      <xdr:col>18</xdr:col>
      <xdr:colOff>50800</xdr:colOff>
      <xdr:row>26</xdr:row>
      <xdr:rowOff>101600</xdr:rowOff>
    </xdr:from>
    <xdr:to>
      <xdr:col>18</xdr:col>
      <xdr:colOff>2793260</xdr:colOff>
      <xdr:row>26</xdr:row>
      <xdr:rowOff>1100667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23C23A7-4202-F443-8CB1-ED43F3432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5582900" y="30810200"/>
          <a:ext cx="2742460" cy="999067"/>
        </a:xfrm>
        <a:prstGeom prst="rect">
          <a:avLst/>
        </a:prstGeom>
      </xdr:spPr>
    </xdr:pic>
    <xdr:clientData/>
  </xdr:twoCellAnchor>
  <xdr:twoCellAnchor editAs="oneCell">
    <xdr:from>
      <xdr:col>18</xdr:col>
      <xdr:colOff>135465</xdr:colOff>
      <xdr:row>27</xdr:row>
      <xdr:rowOff>321732</xdr:rowOff>
    </xdr:from>
    <xdr:to>
      <xdr:col>18</xdr:col>
      <xdr:colOff>2827866</xdr:colOff>
      <xdr:row>27</xdr:row>
      <xdr:rowOff>1160836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D748CF1-C431-F340-8E49-3A6626FD2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5667565" y="32274932"/>
          <a:ext cx="2692401" cy="839104"/>
        </a:xfrm>
        <a:prstGeom prst="rect">
          <a:avLst/>
        </a:prstGeom>
      </xdr:spPr>
    </xdr:pic>
    <xdr:clientData/>
  </xdr:twoCellAnchor>
  <xdr:twoCellAnchor editAs="oneCell">
    <xdr:from>
      <xdr:col>18</xdr:col>
      <xdr:colOff>152400</xdr:colOff>
      <xdr:row>28</xdr:row>
      <xdr:rowOff>165101</xdr:rowOff>
    </xdr:from>
    <xdr:to>
      <xdr:col>18</xdr:col>
      <xdr:colOff>2806700</xdr:colOff>
      <xdr:row>28</xdr:row>
      <xdr:rowOff>803185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A493FD85-DC17-8841-BF07-63BE9BDED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5684500" y="33870901"/>
          <a:ext cx="2654300" cy="638084"/>
        </a:xfrm>
        <a:prstGeom prst="rect">
          <a:avLst/>
        </a:prstGeom>
      </xdr:spPr>
    </xdr:pic>
    <xdr:clientData/>
  </xdr:twoCellAnchor>
  <xdr:twoCellAnchor editAs="oneCell">
    <xdr:from>
      <xdr:col>18</xdr:col>
      <xdr:colOff>12700</xdr:colOff>
      <xdr:row>33</xdr:row>
      <xdr:rowOff>127000</xdr:rowOff>
    </xdr:from>
    <xdr:to>
      <xdr:col>18</xdr:col>
      <xdr:colOff>2768600</xdr:colOff>
      <xdr:row>33</xdr:row>
      <xdr:rowOff>1126276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EE46637-C095-044C-87BB-A1E325E44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5544800" y="39027100"/>
          <a:ext cx="2755900" cy="999276"/>
        </a:xfrm>
        <a:prstGeom prst="rect">
          <a:avLst/>
        </a:prstGeom>
      </xdr:spPr>
    </xdr:pic>
    <xdr:clientData/>
  </xdr:twoCellAnchor>
  <xdr:twoCellAnchor editAs="oneCell">
    <xdr:from>
      <xdr:col>18</xdr:col>
      <xdr:colOff>431800</xdr:colOff>
      <xdr:row>29</xdr:row>
      <xdr:rowOff>63500</xdr:rowOff>
    </xdr:from>
    <xdr:to>
      <xdr:col>18</xdr:col>
      <xdr:colOff>2463800</xdr:colOff>
      <xdr:row>29</xdr:row>
      <xdr:rowOff>935182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FCE7231-7923-BD4B-A38F-D09B390FB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5963900" y="34975800"/>
          <a:ext cx="2032000" cy="871682"/>
        </a:xfrm>
        <a:prstGeom prst="rect">
          <a:avLst/>
        </a:prstGeom>
      </xdr:spPr>
    </xdr:pic>
    <xdr:clientData/>
  </xdr:twoCellAnchor>
  <xdr:twoCellAnchor editAs="oneCell">
    <xdr:from>
      <xdr:col>18</xdr:col>
      <xdr:colOff>203200</xdr:colOff>
      <xdr:row>30</xdr:row>
      <xdr:rowOff>38100</xdr:rowOff>
    </xdr:from>
    <xdr:to>
      <xdr:col>18</xdr:col>
      <xdr:colOff>2692400</xdr:colOff>
      <xdr:row>30</xdr:row>
      <xdr:rowOff>886129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C41A46B-A782-7948-8294-B371D52DE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5735300" y="35966400"/>
          <a:ext cx="2489200" cy="848029"/>
        </a:xfrm>
        <a:prstGeom prst="rect">
          <a:avLst/>
        </a:prstGeom>
      </xdr:spPr>
    </xdr:pic>
    <xdr:clientData/>
  </xdr:twoCellAnchor>
  <xdr:twoCellAnchor editAs="oneCell">
    <xdr:from>
      <xdr:col>18</xdr:col>
      <xdr:colOff>487680</xdr:colOff>
      <xdr:row>31</xdr:row>
      <xdr:rowOff>40640</xdr:rowOff>
    </xdr:from>
    <xdr:to>
      <xdr:col>18</xdr:col>
      <xdr:colOff>2265680</xdr:colOff>
      <xdr:row>31</xdr:row>
      <xdr:rowOff>786654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8FF697C3-010C-B744-903E-81760F0DA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6019780" y="36896040"/>
          <a:ext cx="1778000" cy="746014"/>
        </a:xfrm>
        <a:prstGeom prst="rect">
          <a:avLst/>
        </a:prstGeom>
      </xdr:spPr>
    </xdr:pic>
    <xdr:clientData/>
  </xdr:twoCellAnchor>
  <xdr:twoCellAnchor editAs="oneCell">
    <xdr:from>
      <xdr:col>18</xdr:col>
      <xdr:colOff>206744</xdr:colOff>
      <xdr:row>32</xdr:row>
      <xdr:rowOff>88605</xdr:rowOff>
    </xdr:from>
    <xdr:to>
      <xdr:col>18</xdr:col>
      <xdr:colOff>2670013</xdr:colOff>
      <xdr:row>32</xdr:row>
      <xdr:rowOff>1063257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CB5F4DB6-9A7F-C14C-941C-3D0891A90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5738844" y="37794905"/>
          <a:ext cx="2463269" cy="974652"/>
        </a:xfrm>
        <a:prstGeom prst="rect">
          <a:avLst/>
        </a:prstGeom>
      </xdr:spPr>
    </xdr:pic>
    <xdr:clientData/>
  </xdr:twoCellAnchor>
  <xdr:twoCellAnchor editAs="oneCell">
    <xdr:from>
      <xdr:col>18</xdr:col>
      <xdr:colOff>132908</xdr:colOff>
      <xdr:row>34</xdr:row>
      <xdr:rowOff>324886</xdr:rowOff>
    </xdr:from>
    <xdr:to>
      <xdr:col>18</xdr:col>
      <xdr:colOff>2672908</xdr:colOff>
      <xdr:row>34</xdr:row>
      <xdr:rowOff>1209734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9E48680-1417-F143-AAD9-CE812335C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5665008" y="40494986"/>
          <a:ext cx="2540000" cy="884848"/>
        </a:xfrm>
        <a:prstGeom prst="rect">
          <a:avLst/>
        </a:prstGeom>
      </xdr:spPr>
    </xdr:pic>
    <xdr:clientData/>
  </xdr:twoCellAnchor>
  <xdr:twoCellAnchor editAs="oneCell">
    <xdr:from>
      <xdr:col>18</xdr:col>
      <xdr:colOff>103373</xdr:colOff>
      <xdr:row>35</xdr:row>
      <xdr:rowOff>310116</xdr:rowOff>
    </xdr:from>
    <xdr:to>
      <xdr:col>18</xdr:col>
      <xdr:colOff>2675931</xdr:colOff>
      <xdr:row>35</xdr:row>
      <xdr:rowOff>1196163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6331DE2E-3DBD-BD40-B861-1A489300E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5635473" y="41991516"/>
          <a:ext cx="2572558" cy="886047"/>
        </a:xfrm>
        <a:prstGeom prst="rect">
          <a:avLst/>
        </a:prstGeom>
      </xdr:spPr>
    </xdr:pic>
    <xdr:clientData/>
  </xdr:twoCellAnchor>
  <xdr:twoCellAnchor editAs="oneCell">
    <xdr:from>
      <xdr:col>18</xdr:col>
      <xdr:colOff>118140</xdr:colOff>
      <xdr:row>36</xdr:row>
      <xdr:rowOff>73839</xdr:rowOff>
    </xdr:from>
    <xdr:to>
      <xdr:col>18</xdr:col>
      <xdr:colOff>2776280</xdr:colOff>
      <xdr:row>36</xdr:row>
      <xdr:rowOff>1102893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3EC2208A-6282-9A4F-BC10-6A9180C67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5650240" y="43253839"/>
          <a:ext cx="2658140" cy="1029054"/>
        </a:xfrm>
        <a:prstGeom prst="rect">
          <a:avLst/>
        </a:prstGeom>
      </xdr:spPr>
    </xdr:pic>
    <xdr:clientData/>
  </xdr:twoCellAnchor>
  <xdr:twoCellAnchor editAs="oneCell">
    <xdr:from>
      <xdr:col>18</xdr:col>
      <xdr:colOff>206744</xdr:colOff>
      <xdr:row>37</xdr:row>
      <xdr:rowOff>29535</xdr:rowOff>
    </xdr:from>
    <xdr:to>
      <xdr:col>18</xdr:col>
      <xdr:colOff>2702442</xdr:colOff>
      <xdr:row>37</xdr:row>
      <xdr:rowOff>1010086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56282C81-FDC6-D542-A2DE-49015636A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5738844" y="44530335"/>
          <a:ext cx="2495698" cy="980551"/>
        </a:xfrm>
        <a:prstGeom prst="rect">
          <a:avLst/>
        </a:prstGeom>
      </xdr:spPr>
    </xdr:pic>
    <xdr:clientData/>
  </xdr:twoCellAnchor>
  <xdr:twoCellAnchor editAs="oneCell">
    <xdr:from>
      <xdr:col>18</xdr:col>
      <xdr:colOff>177209</xdr:colOff>
      <xdr:row>38</xdr:row>
      <xdr:rowOff>162443</xdr:rowOff>
    </xdr:from>
    <xdr:to>
      <xdr:col>18</xdr:col>
      <xdr:colOff>2761512</xdr:colOff>
      <xdr:row>38</xdr:row>
      <xdr:rowOff>969879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54DDF14C-31F2-EF4E-9394-8C2426AE2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5709309" y="45755443"/>
          <a:ext cx="2584303" cy="807436"/>
        </a:xfrm>
        <a:prstGeom prst="rect">
          <a:avLst/>
        </a:prstGeom>
      </xdr:spPr>
    </xdr:pic>
    <xdr:clientData/>
  </xdr:twoCellAnchor>
  <xdr:twoCellAnchor editAs="oneCell">
    <xdr:from>
      <xdr:col>18</xdr:col>
      <xdr:colOff>118140</xdr:colOff>
      <xdr:row>39</xdr:row>
      <xdr:rowOff>132910</xdr:rowOff>
    </xdr:from>
    <xdr:to>
      <xdr:col>18</xdr:col>
      <xdr:colOff>2757627</xdr:colOff>
      <xdr:row>39</xdr:row>
      <xdr:rowOff>1048490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683C29F4-8FA9-FF41-BBEF-51F1922DF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5650240" y="46856210"/>
          <a:ext cx="2639487" cy="915580"/>
        </a:xfrm>
        <a:prstGeom prst="rect">
          <a:avLst/>
        </a:prstGeom>
      </xdr:spPr>
    </xdr:pic>
    <xdr:clientData/>
  </xdr:twoCellAnchor>
  <xdr:twoCellAnchor editAs="oneCell">
    <xdr:from>
      <xdr:col>18</xdr:col>
      <xdr:colOff>295349</xdr:colOff>
      <xdr:row>40</xdr:row>
      <xdr:rowOff>206743</xdr:rowOff>
    </xdr:from>
    <xdr:to>
      <xdr:col>18</xdr:col>
      <xdr:colOff>2603603</xdr:colOff>
      <xdr:row>40</xdr:row>
      <xdr:rowOff>1092790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34D7E141-D707-A043-9E57-45B655391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5827449" y="48060343"/>
          <a:ext cx="2308254" cy="886047"/>
        </a:xfrm>
        <a:prstGeom prst="rect">
          <a:avLst/>
        </a:prstGeom>
      </xdr:spPr>
    </xdr:pic>
    <xdr:clientData/>
  </xdr:twoCellAnchor>
  <xdr:twoCellAnchor editAs="oneCell">
    <xdr:from>
      <xdr:col>18</xdr:col>
      <xdr:colOff>251046</xdr:colOff>
      <xdr:row>41</xdr:row>
      <xdr:rowOff>59070</xdr:rowOff>
    </xdr:from>
    <xdr:to>
      <xdr:col>18</xdr:col>
      <xdr:colOff>2805814</xdr:colOff>
      <xdr:row>41</xdr:row>
      <xdr:rowOff>1031782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BF811B51-635F-9943-ADBB-C283EA2B0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5783146" y="49093770"/>
          <a:ext cx="2554768" cy="972712"/>
        </a:xfrm>
        <a:prstGeom prst="rect">
          <a:avLst/>
        </a:prstGeom>
      </xdr:spPr>
    </xdr:pic>
    <xdr:clientData/>
  </xdr:twoCellAnchor>
  <xdr:twoCellAnchor editAs="oneCell">
    <xdr:from>
      <xdr:col>18</xdr:col>
      <xdr:colOff>191978</xdr:colOff>
      <xdr:row>42</xdr:row>
      <xdr:rowOff>575931</xdr:rowOff>
    </xdr:from>
    <xdr:to>
      <xdr:col>18</xdr:col>
      <xdr:colOff>2737410</xdr:colOff>
      <xdr:row>43</xdr:row>
      <xdr:rowOff>443023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8E1BBC8F-5EA5-4741-8D77-B5067EC14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5724078" y="50740931"/>
          <a:ext cx="2545432" cy="7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114300</xdr:colOff>
      <xdr:row>44</xdr:row>
      <xdr:rowOff>127001</xdr:rowOff>
    </xdr:from>
    <xdr:to>
      <xdr:col>18</xdr:col>
      <xdr:colOff>2789141</xdr:colOff>
      <xdr:row>44</xdr:row>
      <xdr:rowOff>914400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A5B3EA0D-4C0D-1E49-8F0E-745553591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5646400" y="52057301"/>
          <a:ext cx="2674841" cy="787399"/>
        </a:xfrm>
        <a:prstGeom prst="rect">
          <a:avLst/>
        </a:prstGeom>
      </xdr:spPr>
    </xdr:pic>
    <xdr:clientData/>
  </xdr:twoCellAnchor>
  <xdr:twoCellAnchor editAs="oneCell">
    <xdr:from>
      <xdr:col>18</xdr:col>
      <xdr:colOff>114300</xdr:colOff>
      <xdr:row>45</xdr:row>
      <xdr:rowOff>177800</xdr:rowOff>
    </xdr:from>
    <xdr:to>
      <xdr:col>18</xdr:col>
      <xdr:colOff>2717800</xdr:colOff>
      <xdr:row>45</xdr:row>
      <xdr:rowOff>1020979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58B86986-1B01-AD4E-BCED-4E8D0C97C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5646400" y="53136800"/>
          <a:ext cx="2603500" cy="843179"/>
        </a:xfrm>
        <a:prstGeom prst="rect">
          <a:avLst/>
        </a:prstGeom>
      </xdr:spPr>
    </xdr:pic>
    <xdr:clientData/>
  </xdr:twoCellAnchor>
  <xdr:twoCellAnchor editAs="oneCell">
    <xdr:from>
      <xdr:col>18</xdr:col>
      <xdr:colOff>342900</xdr:colOff>
      <xdr:row>46</xdr:row>
      <xdr:rowOff>76201</xdr:rowOff>
    </xdr:from>
    <xdr:to>
      <xdr:col>18</xdr:col>
      <xdr:colOff>2554980</xdr:colOff>
      <xdr:row>46</xdr:row>
      <xdr:rowOff>901700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5766F98-86BC-8848-8DF7-F061AB9B2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5875000" y="54229001"/>
          <a:ext cx="2212080" cy="825499"/>
        </a:xfrm>
        <a:prstGeom prst="rect">
          <a:avLst/>
        </a:prstGeom>
      </xdr:spPr>
    </xdr:pic>
    <xdr:clientData/>
  </xdr:twoCellAnchor>
  <xdr:twoCellAnchor editAs="oneCell">
    <xdr:from>
      <xdr:col>18</xdr:col>
      <xdr:colOff>228600</xdr:colOff>
      <xdr:row>47</xdr:row>
      <xdr:rowOff>50800</xdr:rowOff>
    </xdr:from>
    <xdr:to>
      <xdr:col>18</xdr:col>
      <xdr:colOff>2768600</xdr:colOff>
      <xdr:row>47</xdr:row>
      <xdr:rowOff>879675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BDF354D-4B67-5B45-9969-111099B8C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5760700" y="55270400"/>
          <a:ext cx="2540000" cy="828875"/>
        </a:xfrm>
        <a:prstGeom prst="rect">
          <a:avLst/>
        </a:prstGeom>
      </xdr:spPr>
    </xdr:pic>
    <xdr:clientData/>
  </xdr:twoCellAnchor>
  <xdr:twoCellAnchor editAs="oneCell">
    <xdr:from>
      <xdr:col>18</xdr:col>
      <xdr:colOff>76200</xdr:colOff>
      <xdr:row>48</xdr:row>
      <xdr:rowOff>152401</xdr:rowOff>
    </xdr:from>
    <xdr:to>
      <xdr:col>18</xdr:col>
      <xdr:colOff>2794832</xdr:colOff>
      <xdr:row>48</xdr:row>
      <xdr:rowOff>723901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80FA009-DF70-FC40-B5A1-BA3E4DEEF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5608300" y="56311801"/>
          <a:ext cx="2718632" cy="571500"/>
        </a:xfrm>
        <a:prstGeom prst="rect">
          <a:avLst/>
        </a:prstGeom>
      </xdr:spPr>
    </xdr:pic>
    <xdr:clientData/>
  </xdr:twoCellAnchor>
  <xdr:twoCellAnchor editAs="oneCell">
    <xdr:from>
      <xdr:col>18</xdr:col>
      <xdr:colOff>114300</xdr:colOff>
      <xdr:row>49</xdr:row>
      <xdr:rowOff>88900</xdr:rowOff>
    </xdr:from>
    <xdr:to>
      <xdr:col>18</xdr:col>
      <xdr:colOff>2730500</xdr:colOff>
      <xdr:row>49</xdr:row>
      <xdr:rowOff>888294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BF6800C-E461-4643-9465-3F20ACC74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5646400" y="57238900"/>
          <a:ext cx="2616200" cy="799394"/>
        </a:xfrm>
        <a:prstGeom prst="rect">
          <a:avLst/>
        </a:prstGeom>
      </xdr:spPr>
    </xdr:pic>
    <xdr:clientData/>
  </xdr:twoCellAnchor>
  <xdr:twoCellAnchor editAs="oneCell">
    <xdr:from>
      <xdr:col>18</xdr:col>
      <xdr:colOff>63500</xdr:colOff>
      <xdr:row>50</xdr:row>
      <xdr:rowOff>177800</xdr:rowOff>
    </xdr:from>
    <xdr:to>
      <xdr:col>18</xdr:col>
      <xdr:colOff>2744082</xdr:colOff>
      <xdr:row>50</xdr:row>
      <xdr:rowOff>990600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B0528C43-B974-B44A-A2B8-C463E5527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5595600" y="58305700"/>
          <a:ext cx="2680582" cy="812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152400</xdr:colOff>
      <xdr:row>51</xdr:row>
      <xdr:rowOff>50800</xdr:rowOff>
    </xdr:from>
    <xdr:to>
      <xdr:col>18</xdr:col>
      <xdr:colOff>2769370</xdr:colOff>
      <xdr:row>51</xdr:row>
      <xdr:rowOff>914400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D0767046-EF9D-0E44-A1F2-7E3979DCA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5684500" y="59372500"/>
          <a:ext cx="2616970" cy="863600"/>
        </a:xfrm>
        <a:prstGeom prst="rect">
          <a:avLst/>
        </a:prstGeom>
      </xdr:spPr>
    </xdr:pic>
    <xdr:clientData/>
  </xdr:twoCellAnchor>
  <xdr:twoCellAnchor editAs="oneCell">
    <xdr:from>
      <xdr:col>18</xdr:col>
      <xdr:colOff>101600</xdr:colOff>
      <xdr:row>52</xdr:row>
      <xdr:rowOff>114301</xdr:rowOff>
    </xdr:from>
    <xdr:to>
      <xdr:col>18</xdr:col>
      <xdr:colOff>2798740</xdr:colOff>
      <xdr:row>52</xdr:row>
      <xdr:rowOff>977901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4111E68D-87FB-9D47-96D7-13BC78245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5633700" y="60452001"/>
          <a:ext cx="2697140" cy="863600"/>
        </a:xfrm>
        <a:prstGeom prst="rect">
          <a:avLst/>
        </a:prstGeom>
      </xdr:spPr>
    </xdr:pic>
    <xdr:clientData/>
  </xdr:twoCellAnchor>
  <xdr:twoCellAnchor editAs="oneCell">
    <xdr:from>
      <xdr:col>18</xdr:col>
      <xdr:colOff>82826</xdr:colOff>
      <xdr:row>53</xdr:row>
      <xdr:rowOff>55218</xdr:rowOff>
    </xdr:from>
    <xdr:to>
      <xdr:col>18</xdr:col>
      <xdr:colOff>2774567</xdr:colOff>
      <xdr:row>53</xdr:row>
      <xdr:rowOff>911087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37201436-EEA4-3746-AA64-49E160DDC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5614926" y="62361418"/>
          <a:ext cx="2691741" cy="855869"/>
        </a:xfrm>
        <a:prstGeom prst="rect">
          <a:avLst/>
        </a:prstGeom>
      </xdr:spPr>
    </xdr:pic>
    <xdr:clientData/>
  </xdr:twoCellAnchor>
  <xdr:twoCellAnchor editAs="oneCell">
    <xdr:from>
      <xdr:col>18</xdr:col>
      <xdr:colOff>138042</xdr:colOff>
      <xdr:row>54</xdr:row>
      <xdr:rowOff>27610</xdr:rowOff>
    </xdr:from>
    <xdr:to>
      <xdr:col>18</xdr:col>
      <xdr:colOff>2691847</xdr:colOff>
      <xdr:row>54</xdr:row>
      <xdr:rowOff>877840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6241113-7089-8042-A940-EC05AE668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5670142" y="63311710"/>
          <a:ext cx="2553805" cy="850230"/>
        </a:xfrm>
        <a:prstGeom prst="rect">
          <a:avLst/>
        </a:prstGeom>
      </xdr:spPr>
    </xdr:pic>
    <xdr:clientData/>
  </xdr:twoCellAnchor>
  <xdr:twoCellAnchor editAs="oneCell">
    <xdr:from>
      <xdr:col>18</xdr:col>
      <xdr:colOff>138043</xdr:colOff>
      <xdr:row>55</xdr:row>
      <xdr:rowOff>96631</xdr:rowOff>
    </xdr:from>
    <xdr:to>
      <xdr:col>18</xdr:col>
      <xdr:colOff>2829891</xdr:colOff>
      <xdr:row>55</xdr:row>
      <xdr:rowOff>938886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CEB9CC3F-34F5-B84C-9499-AF69D39D2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5670143" y="64358631"/>
          <a:ext cx="2691848" cy="842255"/>
        </a:xfrm>
        <a:prstGeom prst="rect">
          <a:avLst/>
        </a:prstGeom>
      </xdr:spPr>
    </xdr:pic>
    <xdr:clientData/>
  </xdr:twoCellAnchor>
  <xdr:twoCellAnchor editAs="oneCell">
    <xdr:from>
      <xdr:col>18</xdr:col>
      <xdr:colOff>101600</xdr:colOff>
      <xdr:row>57</xdr:row>
      <xdr:rowOff>152401</xdr:rowOff>
    </xdr:from>
    <xdr:to>
      <xdr:col>18</xdr:col>
      <xdr:colOff>2796530</xdr:colOff>
      <xdr:row>57</xdr:row>
      <xdr:rowOff>931334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8E82849B-30A1-3C41-874B-3FF9AB92C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5633700" y="66751201"/>
          <a:ext cx="2694930" cy="778933"/>
        </a:xfrm>
        <a:prstGeom prst="rect">
          <a:avLst/>
        </a:prstGeom>
      </xdr:spPr>
    </xdr:pic>
    <xdr:clientData/>
  </xdr:twoCellAnchor>
  <xdr:twoCellAnchor editAs="oneCell">
    <xdr:from>
      <xdr:col>18</xdr:col>
      <xdr:colOff>50800</xdr:colOff>
      <xdr:row>58</xdr:row>
      <xdr:rowOff>186268</xdr:rowOff>
    </xdr:from>
    <xdr:to>
      <xdr:col>18</xdr:col>
      <xdr:colOff>2829439</xdr:colOff>
      <xdr:row>58</xdr:row>
      <xdr:rowOff>897467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29648D74-1309-F445-8279-0DB187C0A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5582900" y="67902668"/>
          <a:ext cx="2778639" cy="711199"/>
        </a:xfrm>
        <a:prstGeom prst="rect">
          <a:avLst/>
        </a:prstGeom>
      </xdr:spPr>
    </xdr:pic>
    <xdr:clientData/>
  </xdr:twoCellAnchor>
  <xdr:twoCellAnchor editAs="oneCell">
    <xdr:from>
      <xdr:col>18</xdr:col>
      <xdr:colOff>84666</xdr:colOff>
      <xdr:row>59</xdr:row>
      <xdr:rowOff>203200</xdr:rowOff>
    </xdr:from>
    <xdr:to>
      <xdr:col>18</xdr:col>
      <xdr:colOff>2767911</xdr:colOff>
      <xdr:row>59</xdr:row>
      <xdr:rowOff>897466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D06B7AE8-DC85-414A-9AFF-1EFAF0D38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5616766" y="68999100"/>
          <a:ext cx="2683245" cy="694266"/>
        </a:xfrm>
        <a:prstGeom prst="rect">
          <a:avLst/>
        </a:prstGeom>
      </xdr:spPr>
    </xdr:pic>
    <xdr:clientData/>
  </xdr:twoCellAnchor>
  <xdr:twoCellAnchor editAs="oneCell">
    <xdr:from>
      <xdr:col>18</xdr:col>
      <xdr:colOff>67733</xdr:colOff>
      <xdr:row>60</xdr:row>
      <xdr:rowOff>84669</xdr:rowOff>
    </xdr:from>
    <xdr:to>
      <xdr:col>18</xdr:col>
      <xdr:colOff>2756745</xdr:colOff>
      <xdr:row>60</xdr:row>
      <xdr:rowOff>778935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2DC2E330-4F48-8646-890F-036937F08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5599833" y="70226769"/>
          <a:ext cx="2689012" cy="694266"/>
        </a:xfrm>
        <a:prstGeom prst="rect">
          <a:avLst/>
        </a:prstGeom>
      </xdr:spPr>
    </xdr:pic>
    <xdr:clientData/>
  </xdr:twoCellAnchor>
  <xdr:twoCellAnchor editAs="oneCell">
    <xdr:from>
      <xdr:col>18</xdr:col>
      <xdr:colOff>186267</xdr:colOff>
      <xdr:row>61</xdr:row>
      <xdr:rowOff>84668</xdr:rowOff>
    </xdr:from>
    <xdr:to>
      <xdr:col>18</xdr:col>
      <xdr:colOff>2760546</xdr:colOff>
      <xdr:row>61</xdr:row>
      <xdr:rowOff>745068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177CA262-EDFC-5545-B8EE-8E562FCAC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5718367" y="71064968"/>
          <a:ext cx="2574279" cy="660400"/>
        </a:xfrm>
        <a:prstGeom prst="rect">
          <a:avLst/>
        </a:prstGeom>
      </xdr:spPr>
    </xdr:pic>
    <xdr:clientData/>
  </xdr:twoCellAnchor>
  <xdr:twoCellAnchor editAs="oneCell">
    <xdr:from>
      <xdr:col>18</xdr:col>
      <xdr:colOff>84667</xdr:colOff>
      <xdr:row>62</xdr:row>
      <xdr:rowOff>118533</xdr:rowOff>
    </xdr:from>
    <xdr:to>
      <xdr:col>18</xdr:col>
      <xdr:colOff>2810934</xdr:colOff>
      <xdr:row>62</xdr:row>
      <xdr:rowOff>774408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9EDC9C4-8501-B340-BA45-B434125E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5616767" y="71898933"/>
          <a:ext cx="2726267" cy="655875"/>
        </a:xfrm>
        <a:prstGeom prst="rect">
          <a:avLst/>
        </a:prstGeom>
      </xdr:spPr>
    </xdr:pic>
    <xdr:clientData/>
  </xdr:twoCellAnchor>
  <xdr:twoCellAnchor editAs="oneCell">
    <xdr:from>
      <xdr:col>18</xdr:col>
      <xdr:colOff>67733</xdr:colOff>
      <xdr:row>63</xdr:row>
      <xdr:rowOff>67734</xdr:rowOff>
    </xdr:from>
    <xdr:to>
      <xdr:col>18</xdr:col>
      <xdr:colOff>2817909</xdr:colOff>
      <xdr:row>63</xdr:row>
      <xdr:rowOff>745067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55439D73-1B72-E74D-9138-AAB595DBA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5599833" y="73791234"/>
          <a:ext cx="2750176" cy="677333"/>
        </a:xfrm>
        <a:prstGeom prst="rect">
          <a:avLst/>
        </a:prstGeom>
      </xdr:spPr>
    </xdr:pic>
    <xdr:clientData/>
  </xdr:twoCellAnchor>
  <xdr:twoCellAnchor editAs="oneCell">
    <xdr:from>
      <xdr:col>18</xdr:col>
      <xdr:colOff>44956</xdr:colOff>
      <xdr:row>64</xdr:row>
      <xdr:rowOff>33718</xdr:rowOff>
    </xdr:from>
    <xdr:to>
      <xdr:col>18</xdr:col>
      <xdr:colOff>2798496</xdr:colOff>
      <xdr:row>64</xdr:row>
      <xdr:rowOff>768685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7A88C755-60A1-5740-8DC8-DD25C2BAE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5577056" y="74684318"/>
          <a:ext cx="2753540" cy="734967"/>
        </a:xfrm>
        <a:prstGeom prst="rect">
          <a:avLst/>
        </a:prstGeom>
      </xdr:spPr>
    </xdr:pic>
    <xdr:clientData/>
  </xdr:twoCellAnchor>
  <xdr:twoCellAnchor editAs="oneCell">
    <xdr:from>
      <xdr:col>18</xdr:col>
      <xdr:colOff>56194</xdr:colOff>
      <xdr:row>65</xdr:row>
      <xdr:rowOff>134868</xdr:rowOff>
    </xdr:from>
    <xdr:to>
      <xdr:col>18</xdr:col>
      <xdr:colOff>2791092</xdr:colOff>
      <xdr:row>65</xdr:row>
      <xdr:rowOff>842921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C57FC245-D702-D24A-A2C0-C35AE2857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5588294" y="75636368"/>
          <a:ext cx="2734898" cy="708053"/>
        </a:xfrm>
        <a:prstGeom prst="rect">
          <a:avLst/>
        </a:prstGeom>
      </xdr:spPr>
    </xdr:pic>
    <xdr:clientData/>
  </xdr:twoCellAnchor>
  <xdr:twoCellAnchor editAs="oneCell">
    <xdr:from>
      <xdr:col>18</xdr:col>
      <xdr:colOff>123629</xdr:colOff>
      <xdr:row>66</xdr:row>
      <xdr:rowOff>78673</xdr:rowOff>
    </xdr:from>
    <xdr:to>
      <xdr:col>18</xdr:col>
      <xdr:colOff>2768552</xdr:colOff>
      <xdr:row>66</xdr:row>
      <xdr:rowOff>865398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F9AEFB92-89FC-B14E-AD7C-8C86809C3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5655729" y="76646973"/>
          <a:ext cx="2644923" cy="786725"/>
        </a:xfrm>
        <a:prstGeom prst="rect">
          <a:avLst/>
        </a:prstGeom>
      </xdr:spPr>
    </xdr:pic>
    <xdr:clientData/>
  </xdr:twoCellAnchor>
  <xdr:twoCellAnchor editAs="oneCell">
    <xdr:from>
      <xdr:col>18</xdr:col>
      <xdr:colOff>67435</xdr:colOff>
      <xdr:row>67</xdr:row>
      <xdr:rowOff>200652</xdr:rowOff>
    </xdr:from>
    <xdr:to>
      <xdr:col>18</xdr:col>
      <xdr:colOff>2686107</xdr:colOff>
      <xdr:row>67</xdr:row>
      <xdr:rowOff>806212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7868AD8-12B4-B34C-8506-9E6DF7798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5599535" y="77759552"/>
          <a:ext cx="2618672" cy="605560"/>
        </a:xfrm>
        <a:prstGeom prst="rect">
          <a:avLst/>
        </a:prstGeom>
      </xdr:spPr>
    </xdr:pic>
    <xdr:clientData/>
  </xdr:twoCellAnchor>
  <xdr:twoCellAnchor editAs="oneCell">
    <xdr:from>
      <xdr:col>18</xdr:col>
      <xdr:colOff>101601</xdr:colOff>
      <xdr:row>68</xdr:row>
      <xdr:rowOff>61475</xdr:rowOff>
    </xdr:from>
    <xdr:to>
      <xdr:col>18</xdr:col>
      <xdr:colOff>2604420</xdr:colOff>
      <xdr:row>68</xdr:row>
      <xdr:rowOff>800372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33D2B7E2-B25A-1A4D-947C-189F0EC1F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5633701" y="78496675"/>
          <a:ext cx="2502819" cy="738897"/>
        </a:xfrm>
        <a:prstGeom prst="rect">
          <a:avLst/>
        </a:prstGeom>
      </xdr:spPr>
    </xdr:pic>
    <xdr:clientData/>
  </xdr:twoCellAnchor>
  <xdr:twoCellAnchor editAs="oneCell">
    <xdr:from>
      <xdr:col>18</xdr:col>
      <xdr:colOff>256854</xdr:colOff>
      <xdr:row>70</xdr:row>
      <xdr:rowOff>85619</xdr:rowOff>
    </xdr:from>
    <xdr:to>
      <xdr:col>18</xdr:col>
      <xdr:colOff>2682697</xdr:colOff>
      <xdr:row>70</xdr:row>
      <xdr:rowOff>1034734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2CE8EFB5-CE4A-B140-A425-F887E2E48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5788954" y="80070219"/>
          <a:ext cx="2425843" cy="949115"/>
        </a:xfrm>
        <a:prstGeom prst="rect">
          <a:avLst/>
        </a:prstGeom>
      </xdr:spPr>
    </xdr:pic>
    <xdr:clientData/>
  </xdr:twoCellAnchor>
  <xdr:twoCellAnchor editAs="oneCell">
    <xdr:from>
      <xdr:col>18</xdr:col>
      <xdr:colOff>186266</xdr:colOff>
      <xdr:row>72</xdr:row>
      <xdr:rowOff>338668</xdr:rowOff>
    </xdr:from>
    <xdr:to>
      <xdr:col>18</xdr:col>
      <xdr:colOff>2692400</xdr:colOff>
      <xdr:row>73</xdr:row>
      <xdr:rowOff>281788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82E4B1F2-F34F-2B4F-856B-1B1EC88D3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5718366" y="82571168"/>
          <a:ext cx="2506134" cy="832119"/>
        </a:xfrm>
        <a:prstGeom prst="rect">
          <a:avLst/>
        </a:prstGeom>
      </xdr:spPr>
    </xdr:pic>
    <xdr:clientData/>
  </xdr:twoCellAnchor>
  <xdr:twoCellAnchor editAs="oneCell">
    <xdr:from>
      <xdr:col>18</xdr:col>
      <xdr:colOff>169333</xdr:colOff>
      <xdr:row>71</xdr:row>
      <xdr:rowOff>135468</xdr:rowOff>
    </xdr:from>
    <xdr:to>
      <xdr:col>18</xdr:col>
      <xdr:colOff>2595747</xdr:colOff>
      <xdr:row>71</xdr:row>
      <xdr:rowOff>795868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13AFAE77-7455-1D42-9A21-1DDF779C6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5701433" y="81326568"/>
          <a:ext cx="2426414" cy="660400"/>
        </a:xfrm>
        <a:prstGeom prst="rect">
          <a:avLst/>
        </a:prstGeom>
      </xdr:spPr>
    </xdr:pic>
    <xdr:clientData/>
  </xdr:twoCellAnchor>
  <xdr:twoCellAnchor editAs="oneCell">
    <xdr:from>
      <xdr:col>18</xdr:col>
      <xdr:colOff>126999</xdr:colOff>
      <xdr:row>74</xdr:row>
      <xdr:rowOff>63500</xdr:rowOff>
    </xdr:from>
    <xdr:to>
      <xdr:col>18</xdr:col>
      <xdr:colOff>2631840</xdr:colOff>
      <xdr:row>74</xdr:row>
      <xdr:rowOff>1181099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D330A734-BDB9-E443-898D-FB4C19597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5659099" y="84023200"/>
          <a:ext cx="2504841" cy="1117599"/>
        </a:xfrm>
        <a:prstGeom prst="rect">
          <a:avLst/>
        </a:prstGeom>
      </xdr:spPr>
    </xdr:pic>
    <xdr:clientData/>
  </xdr:twoCellAnchor>
  <xdr:twoCellAnchor editAs="oneCell">
    <xdr:from>
      <xdr:col>18</xdr:col>
      <xdr:colOff>165099</xdr:colOff>
      <xdr:row>75</xdr:row>
      <xdr:rowOff>76200</xdr:rowOff>
    </xdr:from>
    <xdr:to>
      <xdr:col>18</xdr:col>
      <xdr:colOff>2593390</xdr:colOff>
      <xdr:row>75</xdr:row>
      <xdr:rowOff>1168400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4E084AE9-5CDE-654D-9852-8E8F70FE6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5697199" y="85344000"/>
          <a:ext cx="2428291" cy="1092200"/>
        </a:xfrm>
        <a:prstGeom prst="rect">
          <a:avLst/>
        </a:prstGeom>
      </xdr:spPr>
    </xdr:pic>
    <xdr:clientData/>
  </xdr:twoCellAnchor>
  <xdr:twoCellAnchor editAs="oneCell">
    <xdr:from>
      <xdr:col>18</xdr:col>
      <xdr:colOff>152400</xdr:colOff>
      <xdr:row>76</xdr:row>
      <xdr:rowOff>88899</xdr:rowOff>
    </xdr:from>
    <xdr:to>
      <xdr:col>18</xdr:col>
      <xdr:colOff>2692400</xdr:colOff>
      <xdr:row>76</xdr:row>
      <xdr:rowOff>1278842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59C4DD61-6C36-8A4D-8388-1F9C4AB0C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5684500" y="86677499"/>
          <a:ext cx="2540000" cy="1189943"/>
        </a:xfrm>
        <a:prstGeom prst="rect">
          <a:avLst/>
        </a:prstGeom>
      </xdr:spPr>
    </xdr:pic>
    <xdr:clientData/>
  </xdr:twoCellAnchor>
  <xdr:twoCellAnchor editAs="oneCell">
    <xdr:from>
      <xdr:col>18</xdr:col>
      <xdr:colOff>139700</xdr:colOff>
      <xdr:row>78</xdr:row>
      <xdr:rowOff>101601</xdr:rowOff>
    </xdr:from>
    <xdr:to>
      <xdr:col>18</xdr:col>
      <xdr:colOff>2755900</xdr:colOff>
      <xdr:row>78</xdr:row>
      <xdr:rowOff>1372771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146E7B9F-C2B7-7A43-AFB4-9F3753D1D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5671800" y="88887301"/>
          <a:ext cx="2616200" cy="1271170"/>
        </a:xfrm>
        <a:prstGeom prst="rect">
          <a:avLst/>
        </a:prstGeom>
      </xdr:spPr>
    </xdr:pic>
    <xdr:clientData/>
  </xdr:twoCellAnchor>
  <xdr:twoCellAnchor editAs="oneCell">
    <xdr:from>
      <xdr:col>18</xdr:col>
      <xdr:colOff>114300</xdr:colOff>
      <xdr:row>79</xdr:row>
      <xdr:rowOff>317500</xdr:rowOff>
    </xdr:from>
    <xdr:to>
      <xdr:col>18</xdr:col>
      <xdr:colOff>2810868</xdr:colOff>
      <xdr:row>79</xdr:row>
      <xdr:rowOff>1003300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9576E253-7999-CB49-8AE0-28D973544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5646400" y="90551000"/>
          <a:ext cx="2696568" cy="685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152400</xdr:colOff>
      <xdr:row>80</xdr:row>
      <xdr:rowOff>101600</xdr:rowOff>
    </xdr:from>
    <xdr:to>
      <xdr:col>18</xdr:col>
      <xdr:colOff>2641600</xdr:colOff>
      <xdr:row>81</xdr:row>
      <xdr:rowOff>1785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72A5AD2D-E19F-9846-A364-98A892B11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5684500" y="91884500"/>
          <a:ext cx="2489200" cy="890786"/>
        </a:xfrm>
        <a:prstGeom prst="rect">
          <a:avLst/>
        </a:prstGeom>
      </xdr:spPr>
    </xdr:pic>
    <xdr:clientData/>
  </xdr:twoCellAnchor>
  <xdr:twoCellAnchor editAs="oneCell">
    <xdr:from>
      <xdr:col>18</xdr:col>
      <xdr:colOff>118685</xdr:colOff>
      <xdr:row>82</xdr:row>
      <xdr:rowOff>56695</xdr:rowOff>
    </xdr:from>
    <xdr:to>
      <xdr:col>18</xdr:col>
      <xdr:colOff>2688293</xdr:colOff>
      <xdr:row>82</xdr:row>
      <xdr:rowOff>719938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D68F896D-CF84-0E48-AADC-A4C299535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5650785" y="93820795"/>
          <a:ext cx="2569608" cy="663243"/>
        </a:xfrm>
        <a:prstGeom prst="rect">
          <a:avLst/>
        </a:prstGeom>
      </xdr:spPr>
    </xdr:pic>
    <xdr:clientData/>
  </xdr:twoCellAnchor>
  <xdr:twoCellAnchor editAs="oneCell">
    <xdr:from>
      <xdr:col>18</xdr:col>
      <xdr:colOff>94074</xdr:colOff>
      <xdr:row>85</xdr:row>
      <xdr:rowOff>533088</xdr:rowOff>
    </xdr:from>
    <xdr:to>
      <xdr:col>18</xdr:col>
      <xdr:colOff>2613167</xdr:colOff>
      <xdr:row>86</xdr:row>
      <xdr:rowOff>580126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3B62C3FB-9E29-D246-B308-78710D0F6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5626174" y="96926088"/>
          <a:ext cx="2519093" cy="694737"/>
        </a:xfrm>
        <a:prstGeom prst="rect">
          <a:avLst/>
        </a:prstGeom>
      </xdr:spPr>
    </xdr:pic>
    <xdr:clientData/>
  </xdr:twoCellAnchor>
  <xdr:twoCellAnchor editAs="oneCell">
    <xdr:from>
      <xdr:col>18</xdr:col>
      <xdr:colOff>203827</xdr:colOff>
      <xdr:row>89</xdr:row>
      <xdr:rowOff>517408</xdr:rowOff>
    </xdr:from>
    <xdr:to>
      <xdr:col>18</xdr:col>
      <xdr:colOff>2728148</xdr:colOff>
      <xdr:row>91</xdr:row>
      <xdr:rowOff>23814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B42B8DDA-B9B6-744A-95AA-6E2CC8A08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5735927" y="99501208"/>
          <a:ext cx="2524321" cy="878007"/>
        </a:xfrm>
        <a:prstGeom prst="rect">
          <a:avLst/>
        </a:prstGeom>
      </xdr:spPr>
    </xdr:pic>
    <xdr:clientData/>
  </xdr:twoCellAnchor>
  <xdr:twoCellAnchor editAs="oneCell">
    <xdr:from>
      <xdr:col>18</xdr:col>
      <xdr:colOff>109563</xdr:colOff>
      <xdr:row>92</xdr:row>
      <xdr:rowOff>296563</xdr:rowOff>
    </xdr:from>
    <xdr:to>
      <xdr:col>18</xdr:col>
      <xdr:colOff>2701950</xdr:colOff>
      <xdr:row>93</xdr:row>
      <xdr:rowOff>233845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835E025A-ED73-9D41-A1FE-0B7252A1D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5641663" y="102010863"/>
          <a:ext cx="2592387" cy="610383"/>
        </a:xfrm>
        <a:prstGeom prst="rect">
          <a:avLst/>
        </a:prstGeom>
      </xdr:spPr>
    </xdr:pic>
    <xdr:clientData/>
  </xdr:twoCellAnchor>
  <xdr:twoCellAnchor editAs="oneCell">
    <xdr:from>
      <xdr:col>18</xdr:col>
      <xdr:colOff>56866</xdr:colOff>
      <xdr:row>95</xdr:row>
      <xdr:rowOff>379105</xdr:rowOff>
    </xdr:from>
    <xdr:to>
      <xdr:col>18</xdr:col>
      <xdr:colOff>2824329</xdr:colOff>
      <xdr:row>96</xdr:row>
      <xdr:rowOff>143031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B894E7D0-F691-0743-9088-5D5521D7B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5588966" y="104404805"/>
          <a:ext cx="2767463" cy="729126"/>
        </a:xfrm>
        <a:prstGeom prst="rect">
          <a:avLst/>
        </a:prstGeom>
      </xdr:spPr>
    </xdr:pic>
    <xdr:clientData/>
  </xdr:twoCellAnchor>
  <xdr:twoCellAnchor editAs="oneCell">
    <xdr:from>
      <xdr:col>18</xdr:col>
      <xdr:colOff>113731</xdr:colOff>
      <xdr:row>99</xdr:row>
      <xdr:rowOff>94775</xdr:rowOff>
    </xdr:from>
    <xdr:to>
      <xdr:col>18</xdr:col>
      <xdr:colOff>2698651</xdr:colOff>
      <xdr:row>100</xdr:row>
      <xdr:rowOff>113731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2738DBAE-70B1-7147-99B4-557379C96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5645831" y="109302075"/>
          <a:ext cx="2584920" cy="679356"/>
        </a:xfrm>
        <a:prstGeom prst="rect">
          <a:avLst/>
        </a:prstGeom>
      </xdr:spPr>
    </xdr:pic>
    <xdr:clientData/>
  </xdr:twoCellAnchor>
  <xdr:twoCellAnchor editAs="oneCell">
    <xdr:from>
      <xdr:col>18</xdr:col>
      <xdr:colOff>108415</xdr:colOff>
      <xdr:row>103</xdr:row>
      <xdr:rowOff>30974</xdr:rowOff>
    </xdr:from>
    <xdr:to>
      <xdr:col>18</xdr:col>
      <xdr:colOff>2798788</xdr:colOff>
      <xdr:row>103</xdr:row>
      <xdr:rowOff>898293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4ED2F1DC-E011-244D-A975-07381464E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5640515" y="111879874"/>
          <a:ext cx="2690373" cy="867319"/>
        </a:xfrm>
        <a:prstGeom prst="rect">
          <a:avLst/>
        </a:prstGeom>
      </xdr:spPr>
    </xdr:pic>
    <xdr:clientData/>
  </xdr:twoCellAnchor>
  <xdr:twoCellAnchor editAs="oneCell">
    <xdr:from>
      <xdr:col>18</xdr:col>
      <xdr:colOff>139390</xdr:colOff>
      <xdr:row>104</xdr:row>
      <xdr:rowOff>123903</xdr:rowOff>
    </xdr:from>
    <xdr:to>
      <xdr:col>18</xdr:col>
      <xdr:colOff>2819062</xdr:colOff>
      <xdr:row>104</xdr:row>
      <xdr:rowOff>1595245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9C930B27-BA24-D948-BB7D-0F5E734C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5671490" y="113128503"/>
          <a:ext cx="2679672" cy="1471342"/>
        </a:xfrm>
        <a:prstGeom prst="rect">
          <a:avLst/>
        </a:prstGeom>
      </xdr:spPr>
    </xdr:pic>
    <xdr:clientData/>
  </xdr:twoCellAnchor>
  <xdr:twoCellAnchor editAs="oneCell">
    <xdr:from>
      <xdr:col>18</xdr:col>
      <xdr:colOff>263292</xdr:colOff>
      <xdr:row>106</xdr:row>
      <xdr:rowOff>30975</xdr:rowOff>
    </xdr:from>
    <xdr:to>
      <xdr:col>18</xdr:col>
      <xdr:colOff>2710365</xdr:colOff>
      <xdr:row>106</xdr:row>
      <xdr:rowOff>1465944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4B2F981-66D5-BD4F-A22A-82F403406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5795392" y="115753375"/>
          <a:ext cx="2447073" cy="1434969"/>
        </a:xfrm>
        <a:prstGeom prst="rect">
          <a:avLst/>
        </a:prstGeom>
      </xdr:spPr>
    </xdr:pic>
    <xdr:clientData/>
  </xdr:twoCellAnchor>
  <xdr:twoCellAnchor editAs="oneCell">
    <xdr:from>
      <xdr:col>18</xdr:col>
      <xdr:colOff>154877</xdr:colOff>
      <xdr:row>108</xdr:row>
      <xdr:rowOff>46464</xdr:rowOff>
    </xdr:from>
    <xdr:to>
      <xdr:col>18</xdr:col>
      <xdr:colOff>2726666</xdr:colOff>
      <xdr:row>109</xdr:row>
      <xdr:rowOff>340732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8AB94DC4-13FA-4E46-844D-075DD8818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5686977" y="118537464"/>
          <a:ext cx="2571789" cy="1208668"/>
        </a:xfrm>
        <a:prstGeom prst="rect">
          <a:avLst/>
        </a:prstGeom>
      </xdr:spPr>
    </xdr:pic>
    <xdr:clientData/>
  </xdr:twoCellAnchor>
  <xdr:twoCellAnchor editAs="oneCell">
    <xdr:from>
      <xdr:col>18</xdr:col>
      <xdr:colOff>108414</xdr:colOff>
      <xdr:row>113</xdr:row>
      <xdr:rowOff>216830</xdr:rowOff>
    </xdr:from>
    <xdr:to>
      <xdr:col>18</xdr:col>
      <xdr:colOff>2725853</xdr:colOff>
      <xdr:row>114</xdr:row>
      <xdr:rowOff>438894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B4B3A9BC-2716-A140-A67A-DDA8C1365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5640514" y="123305230"/>
          <a:ext cx="2617439" cy="1149165"/>
        </a:xfrm>
        <a:prstGeom prst="rect">
          <a:avLst/>
        </a:prstGeom>
      </xdr:spPr>
    </xdr:pic>
    <xdr:clientData/>
  </xdr:twoCellAnchor>
  <xdr:twoCellAnchor editAs="oneCell">
    <xdr:from>
      <xdr:col>18</xdr:col>
      <xdr:colOff>232317</xdr:colOff>
      <xdr:row>117</xdr:row>
      <xdr:rowOff>61952</xdr:rowOff>
    </xdr:from>
    <xdr:to>
      <xdr:col>18</xdr:col>
      <xdr:colOff>2756830</xdr:colOff>
      <xdr:row>117</xdr:row>
      <xdr:rowOff>1275439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1B64C8A5-1712-FA40-8E8B-3C203BB03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5764417" y="126858752"/>
          <a:ext cx="2524513" cy="1213487"/>
        </a:xfrm>
        <a:prstGeom prst="rect">
          <a:avLst/>
        </a:prstGeom>
      </xdr:spPr>
    </xdr:pic>
    <xdr:clientData/>
  </xdr:twoCellAnchor>
  <xdr:twoCellAnchor editAs="oneCell">
    <xdr:from>
      <xdr:col>18</xdr:col>
      <xdr:colOff>188148</xdr:colOff>
      <xdr:row>118</xdr:row>
      <xdr:rowOff>407654</xdr:rowOff>
    </xdr:from>
    <xdr:to>
      <xdr:col>18</xdr:col>
      <xdr:colOff>2647061</xdr:colOff>
      <xdr:row>119</xdr:row>
      <xdr:rowOff>658519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1CE6D217-3526-AB4D-A9C2-95221E87E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5720248" y="128576054"/>
          <a:ext cx="2458913" cy="1190664"/>
        </a:xfrm>
        <a:prstGeom prst="rect">
          <a:avLst/>
        </a:prstGeom>
      </xdr:spPr>
    </xdr:pic>
    <xdr:clientData/>
  </xdr:twoCellAnchor>
  <xdr:twoCellAnchor editAs="oneCell">
    <xdr:from>
      <xdr:col>18</xdr:col>
      <xdr:colOff>78395</xdr:colOff>
      <xdr:row>120</xdr:row>
      <xdr:rowOff>391976</xdr:rowOff>
    </xdr:from>
    <xdr:to>
      <xdr:col>18</xdr:col>
      <xdr:colOff>2649753</xdr:colOff>
      <xdr:row>121</xdr:row>
      <xdr:rowOff>595283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F63841C9-788C-B24D-9463-E7239C966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5610495" y="132319576"/>
          <a:ext cx="2571358" cy="1143107"/>
        </a:xfrm>
        <a:prstGeom prst="rect">
          <a:avLst/>
        </a:prstGeom>
      </xdr:spPr>
    </xdr:pic>
    <xdr:clientData/>
  </xdr:twoCellAnchor>
  <xdr:twoCellAnchor editAs="oneCell">
    <xdr:from>
      <xdr:col>18</xdr:col>
      <xdr:colOff>15680</xdr:colOff>
      <xdr:row>122</xdr:row>
      <xdr:rowOff>360619</xdr:rowOff>
    </xdr:from>
    <xdr:to>
      <xdr:col>18</xdr:col>
      <xdr:colOff>2769402</xdr:colOff>
      <xdr:row>123</xdr:row>
      <xdr:rowOff>689877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663A798B-8418-AD42-946C-8EA30282E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5547780" y="134167819"/>
          <a:ext cx="2753722" cy="1281758"/>
        </a:xfrm>
        <a:prstGeom prst="rect">
          <a:avLst/>
        </a:prstGeom>
      </xdr:spPr>
    </xdr:pic>
    <xdr:clientData/>
  </xdr:twoCellAnchor>
  <xdr:twoCellAnchor editAs="oneCell">
    <xdr:from>
      <xdr:col>18</xdr:col>
      <xdr:colOff>78395</xdr:colOff>
      <xdr:row>124</xdr:row>
      <xdr:rowOff>282221</xdr:rowOff>
    </xdr:from>
    <xdr:to>
      <xdr:col>18</xdr:col>
      <xdr:colOff>2804581</xdr:colOff>
      <xdr:row>125</xdr:row>
      <xdr:rowOff>611482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37809-F1C8-BE42-9D53-2A49398E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5610495" y="136946921"/>
          <a:ext cx="2726186" cy="1243661"/>
        </a:xfrm>
        <a:prstGeom prst="rect">
          <a:avLst/>
        </a:prstGeom>
      </xdr:spPr>
    </xdr:pic>
    <xdr:clientData/>
  </xdr:twoCellAnchor>
  <xdr:twoCellAnchor editAs="oneCell">
    <xdr:from>
      <xdr:col>18</xdr:col>
      <xdr:colOff>94074</xdr:colOff>
      <xdr:row>127</xdr:row>
      <xdr:rowOff>188149</xdr:rowOff>
    </xdr:from>
    <xdr:to>
      <xdr:col>18</xdr:col>
      <xdr:colOff>2712469</xdr:colOff>
      <xdr:row>127</xdr:row>
      <xdr:rowOff>1261744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64353916-96CB-FB46-84AA-EDCB379B0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5626174" y="140485049"/>
          <a:ext cx="2618395" cy="1073595"/>
        </a:xfrm>
        <a:prstGeom prst="rect">
          <a:avLst/>
        </a:prstGeom>
      </xdr:spPr>
    </xdr:pic>
    <xdr:clientData/>
  </xdr:twoCellAnchor>
  <xdr:twoCellAnchor editAs="oneCell">
    <xdr:from>
      <xdr:col>18</xdr:col>
      <xdr:colOff>186266</xdr:colOff>
      <xdr:row>128</xdr:row>
      <xdr:rowOff>897467</xdr:rowOff>
    </xdr:from>
    <xdr:to>
      <xdr:col>18</xdr:col>
      <xdr:colOff>2750845</xdr:colOff>
      <xdr:row>130</xdr:row>
      <xdr:rowOff>84667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EA2E4C76-AFC6-D74D-AFD4-0B593E3FD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5718366" y="142781867"/>
          <a:ext cx="2564579" cy="1066800"/>
        </a:xfrm>
        <a:prstGeom prst="rect">
          <a:avLst/>
        </a:prstGeom>
      </xdr:spPr>
    </xdr:pic>
    <xdr:clientData/>
  </xdr:twoCellAnchor>
  <xdr:twoCellAnchor editAs="oneCell">
    <xdr:from>
      <xdr:col>18</xdr:col>
      <xdr:colOff>254000</xdr:colOff>
      <xdr:row>131</xdr:row>
      <xdr:rowOff>67734</xdr:rowOff>
    </xdr:from>
    <xdr:to>
      <xdr:col>18</xdr:col>
      <xdr:colOff>2709334</xdr:colOff>
      <xdr:row>131</xdr:row>
      <xdr:rowOff>1093012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C5196EC2-3F12-FB4F-8FDB-5713B44E4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5786100" y="144771534"/>
          <a:ext cx="2455334" cy="1025278"/>
        </a:xfrm>
        <a:prstGeom prst="rect">
          <a:avLst/>
        </a:prstGeom>
      </xdr:spPr>
    </xdr:pic>
    <xdr:clientData/>
  </xdr:twoCellAnchor>
  <xdr:twoCellAnchor editAs="oneCell">
    <xdr:from>
      <xdr:col>18</xdr:col>
      <xdr:colOff>186267</xdr:colOff>
      <xdr:row>132</xdr:row>
      <xdr:rowOff>203201</xdr:rowOff>
    </xdr:from>
    <xdr:to>
      <xdr:col>18</xdr:col>
      <xdr:colOff>2709877</xdr:colOff>
      <xdr:row>132</xdr:row>
      <xdr:rowOff>1219200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835E0A9A-BC83-794A-B0BD-564F02B41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5718367" y="146189701"/>
          <a:ext cx="2523610" cy="1015999"/>
        </a:xfrm>
        <a:prstGeom prst="rect">
          <a:avLst/>
        </a:prstGeom>
      </xdr:spPr>
    </xdr:pic>
    <xdr:clientData/>
  </xdr:twoCellAnchor>
  <xdr:twoCellAnchor editAs="oneCell">
    <xdr:from>
      <xdr:col>18</xdr:col>
      <xdr:colOff>106026</xdr:colOff>
      <xdr:row>126</xdr:row>
      <xdr:rowOff>203936</xdr:rowOff>
    </xdr:from>
    <xdr:to>
      <xdr:col>18</xdr:col>
      <xdr:colOff>2767641</xdr:colOff>
      <xdr:row>126</xdr:row>
      <xdr:rowOff>1250818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B9FE4571-89AE-5BE4-0024-3FD415973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5657535" y="130786294"/>
          <a:ext cx="2661615" cy="1046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83B3-8CB8-B34E-804D-644099C3F536}">
  <dimension ref="A1:AZ51"/>
  <sheetViews>
    <sheetView topLeftCell="A12" zoomScale="50" zoomScaleNormal="100" workbookViewId="0">
      <selection activeCell="O52" sqref="O52"/>
    </sheetView>
  </sheetViews>
  <sheetFormatPr baseColWidth="10" defaultRowHeight="18" x14ac:dyDescent="0.2"/>
  <cols>
    <col min="1" max="1" width="24" style="2" bestFit="1" customWidth="1"/>
    <col min="2" max="2" width="17.1640625" style="1" bestFit="1" customWidth="1"/>
    <col min="3" max="3" width="43.1640625" style="2" bestFit="1" customWidth="1"/>
    <col min="4" max="4" width="56.1640625" style="2" bestFit="1" customWidth="1"/>
    <col min="5" max="5" width="10.83203125" style="2"/>
    <col min="6" max="6" width="23" style="2" customWidth="1"/>
    <col min="7" max="7" width="13.83203125" style="2" bestFit="1" customWidth="1"/>
    <col min="8" max="9" width="19.6640625" style="2" customWidth="1"/>
    <col min="10" max="12" width="10.83203125" style="2"/>
    <col min="13" max="14" width="14.1640625" style="2" customWidth="1"/>
    <col min="15" max="15" width="20.83203125" style="2" customWidth="1"/>
    <col min="16" max="16" width="14.6640625" style="2" customWidth="1"/>
    <col min="17" max="17" width="37.33203125" style="2" bestFit="1" customWidth="1"/>
    <col min="18" max="18" width="28.6640625" style="2" customWidth="1"/>
    <col min="19" max="19" width="20" style="2" customWidth="1"/>
    <col min="20" max="20" width="19.5" style="2" customWidth="1"/>
    <col min="21" max="21" width="16.1640625" style="2" customWidth="1"/>
    <col min="22" max="22" width="39.5" style="2" bestFit="1" customWidth="1"/>
    <col min="23" max="23" width="27.1640625" style="2" customWidth="1"/>
    <col min="24" max="27" width="15.83203125" style="2" bestFit="1" customWidth="1"/>
    <col min="28" max="31" width="14.1640625" style="2" bestFit="1" customWidth="1"/>
    <col min="32" max="32" width="13.6640625" style="2" bestFit="1" customWidth="1"/>
    <col min="33" max="35" width="15" style="2" bestFit="1" customWidth="1"/>
    <col min="36" max="36" width="10.83203125" style="2"/>
    <col min="37" max="37" width="25.83203125" style="2" bestFit="1" customWidth="1"/>
    <col min="38" max="38" width="25.33203125" style="2" bestFit="1" customWidth="1"/>
    <col min="39" max="39" width="10.83203125" style="2"/>
    <col min="40" max="40" width="16.5" style="2" bestFit="1" customWidth="1"/>
    <col min="41" max="43" width="16" style="2" bestFit="1" customWidth="1"/>
    <col min="44" max="47" width="14.83203125" style="2" bestFit="1" customWidth="1"/>
    <col min="48" max="48" width="14.1640625" style="2" bestFit="1" customWidth="1"/>
    <col min="49" max="49" width="15.5" style="2" customWidth="1"/>
    <col min="50" max="50" width="10.83203125" style="2"/>
    <col min="51" max="51" width="26.1640625" style="2" bestFit="1" customWidth="1"/>
    <col min="52" max="52" width="25.6640625" style="2" bestFit="1" customWidth="1"/>
    <col min="53" max="16384" width="10.83203125" style="2"/>
  </cols>
  <sheetData>
    <row r="1" spans="1:52" ht="17" thickBot="1" x14ac:dyDescent="0.25">
      <c r="B1" s="2"/>
    </row>
    <row r="2" spans="1:52" ht="57" customHeight="1" thickBot="1" x14ac:dyDescent="0.25">
      <c r="A2" s="10" t="s">
        <v>0</v>
      </c>
      <c r="B2" s="11" t="s">
        <v>1</v>
      </c>
      <c r="C2" s="35" t="s">
        <v>53</v>
      </c>
      <c r="D2" s="36" t="s">
        <v>16</v>
      </c>
      <c r="E2" s="37" t="s">
        <v>3</v>
      </c>
      <c r="F2" s="38" t="s">
        <v>4</v>
      </c>
      <c r="G2" s="39" t="s">
        <v>2</v>
      </c>
      <c r="H2" s="36" t="s">
        <v>5</v>
      </c>
      <c r="I2" s="36"/>
      <c r="J2" s="12" t="s">
        <v>6</v>
      </c>
      <c r="K2" s="12" t="s">
        <v>7</v>
      </c>
      <c r="L2" s="12" t="s">
        <v>8</v>
      </c>
      <c r="M2" s="12" t="s">
        <v>9</v>
      </c>
      <c r="N2" s="12"/>
      <c r="O2" s="12" t="s">
        <v>10</v>
      </c>
      <c r="P2" s="12" t="s">
        <v>11</v>
      </c>
      <c r="Q2" s="12" t="s">
        <v>90</v>
      </c>
      <c r="R2" s="31" t="s">
        <v>12</v>
      </c>
      <c r="S2" s="40" t="s">
        <v>13</v>
      </c>
      <c r="T2" s="41" t="s">
        <v>14</v>
      </c>
      <c r="U2" s="42" t="s">
        <v>15</v>
      </c>
      <c r="V2" s="43" t="s">
        <v>72</v>
      </c>
      <c r="X2" s="10" t="s">
        <v>94</v>
      </c>
      <c r="Y2" s="11" t="s">
        <v>95</v>
      </c>
      <c r="Z2" s="12" t="s">
        <v>96</v>
      </c>
      <c r="AA2" s="13" t="s">
        <v>97</v>
      </c>
      <c r="AB2" s="10" t="s">
        <v>98</v>
      </c>
      <c r="AC2" s="11" t="s">
        <v>99</v>
      </c>
      <c r="AD2" s="11" t="s">
        <v>100</v>
      </c>
      <c r="AE2" s="13" t="s">
        <v>101</v>
      </c>
      <c r="AF2" s="10" t="s">
        <v>102</v>
      </c>
      <c r="AG2" s="11" t="s">
        <v>103</v>
      </c>
      <c r="AH2" s="11" t="s">
        <v>104</v>
      </c>
      <c r="AI2" s="13" t="s">
        <v>105</v>
      </c>
      <c r="AJ2" s="14"/>
      <c r="AK2" s="10" t="s">
        <v>106</v>
      </c>
      <c r="AL2" s="13" t="s">
        <v>107</v>
      </c>
      <c r="AN2" s="10" t="s">
        <v>108</v>
      </c>
      <c r="AO2" s="11" t="s">
        <v>109</v>
      </c>
      <c r="AP2" s="12" t="s">
        <v>110</v>
      </c>
      <c r="AQ2" s="13" t="s">
        <v>111</v>
      </c>
      <c r="AR2" s="10" t="s">
        <v>112</v>
      </c>
      <c r="AS2" s="11" t="s">
        <v>113</v>
      </c>
      <c r="AT2" s="11" t="s">
        <v>114</v>
      </c>
      <c r="AU2" s="13" t="s">
        <v>115</v>
      </c>
      <c r="AV2" s="10" t="s">
        <v>116</v>
      </c>
      <c r="AW2" s="13" t="s">
        <v>117</v>
      </c>
      <c r="AY2" s="10" t="s">
        <v>106</v>
      </c>
      <c r="AZ2" s="13" t="s">
        <v>107</v>
      </c>
    </row>
    <row r="3" spans="1:52" ht="69" customHeight="1" thickBot="1" x14ac:dyDescent="0.25">
      <c r="A3" s="30">
        <v>1</v>
      </c>
      <c r="B3" s="31" t="s">
        <v>57</v>
      </c>
      <c r="C3" s="32">
        <v>16.5</v>
      </c>
      <c r="D3" s="32">
        <v>472.13</v>
      </c>
      <c r="E3" s="32">
        <v>-1</v>
      </c>
      <c r="F3" s="33">
        <v>472.16710000000018</v>
      </c>
      <c r="G3" s="33">
        <f>H3-D3</f>
        <v>3.7100000000179989E-2</v>
      </c>
      <c r="H3" s="33">
        <v>472.16710000000018</v>
      </c>
      <c r="I3" s="32"/>
      <c r="J3" s="32">
        <v>1</v>
      </c>
      <c r="K3" s="32"/>
      <c r="L3" s="32"/>
      <c r="M3" s="32">
        <v>1</v>
      </c>
      <c r="N3" s="32"/>
      <c r="O3" s="32"/>
      <c r="P3" s="32"/>
      <c r="Q3" s="32"/>
      <c r="R3" s="32" t="s">
        <v>54</v>
      </c>
      <c r="S3" s="32"/>
      <c r="T3" s="32" t="s">
        <v>55</v>
      </c>
      <c r="U3" s="32" t="s">
        <v>56</v>
      </c>
      <c r="V3" s="34">
        <v>290</v>
      </c>
      <c r="X3" s="4">
        <v>1.12E-2</v>
      </c>
      <c r="Y3" s="5">
        <v>1.0699999999999999E-2</v>
      </c>
      <c r="Z3" s="5">
        <v>1.0699999999999999E-2</v>
      </c>
      <c r="AA3" s="6">
        <v>8.5900000000000004E-3</v>
      </c>
      <c r="AB3" s="4">
        <v>4.0400000000000002E-3</v>
      </c>
      <c r="AC3" s="5">
        <v>7.8200000000000006E-3</v>
      </c>
      <c r="AD3" s="5">
        <v>4.0200000000000001E-3</v>
      </c>
      <c r="AE3" s="6">
        <v>5.0200000000000002E-3</v>
      </c>
      <c r="AF3" s="4">
        <v>3.5999999999999999E-3</v>
      </c>
      <c r="AG3" s="5">
        <v>5.1000000000000004E-3</v>
      </c>
      <c r="AH3" s="5">
        <v>3.16E-3</v>
      </c>
      <c r="AI3" s="6">
        <v>4.0000000000000001E-3</v>
      </c>
      <c r="AK3" s="15">
        <v>-0.97879118390001152</v>
      </c>
      <c r="AL3" s="15">
        <v>-1.3769013551642784</v>
      </c>
      <c r="AN3" s="18">
        <v>1.061242245687081E-2</v>
      </c>
      <c r="AO3" s="19">
        <v>1.0645803964085449E-2</v>
      </c>
      <c r="AP3" s="19">
        <v>9.4503732872320209E-3</v>
      </c>
      <c r="AQ3" s="20">
        <v>1.1512120914022907E-2</v>
      </c>
      <c r="AR3" s="18">
        <v>3.8815174140404058E-3</v>
      </c>
      <c r="AS3" s="19">
        <v>3.4494684061020676E-3</v>
      </c>
      <c r="AT3" s="19">
        <v>2.9991547673033016E-3</v>
      </c>
      <c r="AU3" s="20">
        <v>6.0682054535046966E-3</v>
      </c>
      <c r="AV3" s="18">
        <v>9.7005354013497275E-3</v>
      </c>
      <c r="AW3" s="20">
        <v>8.9954389540835983E-3</v>
      </c>
      <c r="AY3" s="27">
        <f>LOG(AVERAGE(AR3:AU3)/AVERAGE(AN3:AQ3),2)</f>
        <v>-1.3644008927429199</v>
      </c>
      <c r="AZ3" s="27">
        <f>LOG(AVERAGE(AV3:AW3)/AVERAGE(AN3:AQ3),2)</f>
        <v>-0.17522354243427937</v>
      </c>
    </row>
    <row r="4" spans="1:52" ht="81" customHeight="1" x14ac:dyDescent="0.2">
      <c r="A4" s="44" t="s">
        <v>17</v>
      </c>
      <c r="B4" s="83"/>
      <c r="C4" s="45">
        <v>18</v>
      </c>
      <c r="D4" s="45">
        <v>530.21</v>
      </c>
      <c r="E4" s="45">
        <v>-1</v>
      </c>
      <c r="F4" s="46">
        <v>530.20900000000017</v>
      </c>
      <c r="G4" s="46">
        <f>F4-D4</f>
        <v>-9.999999998626663E-4</v>
      </c>
      <c r="H4" s="46">
        <v>530.20900000000017</v>
      </c>
      <c r="I4" s="45"/>
      <c r="J4" s="45">
        <v>1</v>
      </c>
      <c r="K4" s="45">
        <v>1</v>
      </c>
      <c r="L4" s="45">
        <v>1</v>
      </c>
      <c r="M4" s="45"/>
      <c r="N4" s="45"/>
      <c r="O4" s="45" t="s">
        <v>58</v>
      </c>
      <c r="P4" s="45"/>
      <c r="Q4" s="80"/>
      <c r="R4" s="45" t="s">
        <v>74</v>
      </c>
      <c r="S4" s="45"/>
      <c r="T4" s="45" t="s">
        <v>56</v>
      </c>
      <c r="U4" s="45" t="s">
        <v>55</v>
      </c>
      <c r="V4" s="47" t="s">
        <v>73</v>
      </c>
      <c r="X4" s="7">
        <v>1.01E-3</v>
      </c>
      <c r="Y4" s="8">
        <v>8.2200000000000003E-4</v>
      </c>
      <c r="Z4" s="8">
        <v>9.3999999999999997E-4</v>
      </c>
      <c r="AA4" s="9">
        <v>9.6299999999999999E-4</v>
      </c>
      <c r="AB4" s="7">
        <v>1.1199999999999999E-3</v>
      </c>
      <c r="AC4" s="8">
        <v>1.5499999999999999E-3</v>
      </c>
      <c r="AD4" s="8">
        <v>1.49E-3</v>
      </c>
      <c r="AE4" s="9">
        <v>1.3500000000000001E-3</v>
      </c>
      <c r="AF4" s="7">
        <v>1.39E-3</v>
      </c>
      <c r="AG4" s="8">
        <v>7.6199999999999998E-4</v>
      </c>
      <c r="AH4" s="8">
        <v>1.2899999999999999E-3</v>
      </c>
      <c r="AI4" s="9">
        <v>1.6800000000000001E-3</v>
      </c>
      <c r="AK4" s="16">
        <v>0.56094407578192029</v>
      </c>
      <c r="AL4" s="16">
        <v>0.45559900992086888</v>
      </c>
      <c r="AN4" s="21">
        <v>1.0722836257597761E-3</v>
      </c>
      <c r="AO4" s="22">
        <v>1.2292404334465416E-3</v>
      </c>
      <c r="AP4" s="22">
        <v>1.2661523449760302E-3</v>
      </c>
      <c r="AQ4" s="23">
        <v>1.022771304101661E-3</v>
      </c>
      <c r="AR4" s="21">
        <v>1.5906568507141814E-3</v>
      </c>
      <c r="AS4" s="22">
        <v>1.7159847587743004E-3</v>
      </c>
      <c r="AT4" s="22">
        <v>1.8436075252919761E-3</v>
      </c>
      <c r="AU4" s="23">
        <v>1.9088053284375655E-3</v>
      </c>
      <c r="AV4" s="21">
        <v>1.1867066051452983E-3</v>
      </c>
      <c r="AW4" s="23">
        <v>1.7113580797268938E-3</v>
      </c>
      <c r="AY4" s="28">
        <f t="shared" ref="AY4:AY51" si="0">LOG(AVERAGE(AR4:AU4)/AVERAGE(AN4:AQ4),2)</f>
        <v>0.62084008510097632</v>
      </c>
      <c r="AZ4" s="28">
        <f t="shared" ref="AZ4:AZ51" si="1">LOG(AVERAGE(AV4:AW4)/AVERAGE(AN4:AQ4),2)</f>
        <v>0.33645492909001695</v>
      </c>
    </row>
    <row r="5" spans="1:52" ht="72" customHeight="1" thickBot="1" x14ac:dyDescent="0.25">
      <c r="A5" s="48" t="s">
        <v>18</v>
      </c>
      <c r="B5" s="84"/>
      <c r="C5" s="49">
        <v>18.399999999999999</v>
      </c>
      <c r="D5" s="49">
        <v>530.20000000000005</v>
      </c>
      <c r="E5" s="49">
        <v>-1</v>
      </c>
      <c r="F5" s="50">
        <v>530.20900000000017</v>
      </c>
      <c r="G5" s="50">
        <f>F5-D5</f>
        <v>9.0000000001282388E-3</v>
      </c>
      <c r="H5" s="50">
        <v>530.20900000000017</v>
      </c>
      <c r="I5" s="49"/>
      <c r="J5" s="49">
        <v>1</v>
      </c>
      <c r="K5" s="49">
        <v>1</v>
      </c>
      <c r="L5" s="49">
        <v>1</v>
      </c>
      <c r="M5" s="49"/>
      <c r="N5" s="49"/>
      <c r="O5" s="49" t="s">
        <v>59</v>
      </c>
      <c r="P5" s="49"/>
      <c r="Q5" s="82"/>
      <c r="R5" s="49" t="s">
        <v>74</v>
      </c>
      <c r="S5" s="49"/>
      <c r="T5" s="49" t="s">
        <v>56</v>
      </c>
      <c r="U5" s="49" t="s">
        <v>55</v>
      </c>
      <c r="V5" s="51" t="s">
        <v>73</v>
      </c>
      <c r="X5" s="7">
        <v>1.3699999999999999E-3</v>
      </c>
      <c r="Y5" s="8">
        <v>1.14E-3</v>
      </c>
      <c r="Z5" s="8">
        <v>1.3699999999999999E-3</v>
      </c>
      <c r="AA5" s="9">
        <v>1.5399999999999999E-3</v>
      </c>
      <c r="AB5" s="7">
        <v>1.7899999999999999E-3</v>
      </c>
      <c r="AC5" s="8">
        <v>2.32E-3</v>
      </c>
      <c r="AD5" s="8">
        <v>2.2100000000000002E-3</v>
      </c>
      <c r="AE5" s="9">
        <v>2.0100000000000001E-3</v>
      </c>
      <c r="AF5" s="7">
        <v>1.8600000000000001E-3</v>
      </c>
      <c r="AG5" s="8">
        <v>2.6900000000000001E-3</v>
      </c>
      <c r="AH5" s="8">
        <v>1.97E-3</v>
      </c>
      <c r="AI5" s="9">
        <v>2.0899999999999998E-3</v>
      </c>
      <c r="AK5" s="16">
        <v>0.6200236440116762</v>
      </c>
      <c r="AL5" s="16">
        <v>0.66772038604297257</v>
      </c>
      <c r="AN5" s="21">
        <v>1.6383751820868491E-3</v>
      </c>
      <c r="AO5" s="22">
        <v>2.1118391855274089E-3</v>
      </c>
      <c r="AP5" s="22">
        <v>1.8183514718964173E-3</v>
      </c>
      <c r="AQ5" s="23">
        <v>1.8575245393368512E-3</v>
      </c>
      <c r="AR5" s="21">
        <v>3.3798775989910988E-3</v>
      </c>
      <c r="AS5" s="22">
        <v>3.1911074121227629E-3</v>
      </c>
      <c r="AT5" s="22">
        <v>1.9871729202223676E-3</v>
      </c>
      <c r="AU5" s="23">
        <v>3.1662490126988302E-3</v>
      </c>
      <c r="AV5" s="21">
        <v>2.4699836192506835E-3</v>
      </c>
      <c r="AW5" s="23">
        <v>2.2402512001669919E-3</v>
      </c>
      <c r="AY5" s="28">
        <f t="shared" si="0"/>
        <v>0.65884017005025364</v>
      </c>
      <c r="AZ5" s="28">
        <f t="shared" si="1"/>
        <v>0.34319611078703466</v>
      </c>
    </row>
    <row r="6" spans="1:52" ht="81" customHeight="1" x14ac:dyDescent="0.2">
      <c r="A6" s="44" t="s">
        <v>19</v>
      </c>
      <c r="B6" s="52" t="s">
        <v>60</v>
      </c>
      <c r="C6" s="45">
        <v>14.7</v>
      </c>
      <c r="D6" s="45">
        <v>675.29</v>
      </c>
      <c r="E6" s="45">
        <v>-1</v>
      </c>
      <c r="F6" s="46">
        <v>675.24650000000008</v>
      </c>
      <c r="G6" s="46">
        <f t="shared" ref="G6:G20" si="2">D6-F6</f>
        <v>4.3499999999880856E-2</v>
      </c>
      <c r="H6" s="46">
        <v>675.24650000000008</v>
      </c>
      <c r="I6" s="45"/>
      <c r="J6" s="45">
        <v>1</v>
      </c>
      <c r="K6" s="45">
        <v>1</v>
      </c>
      <c r="L6" s="45"/>
      <c r="M6" s="45">
        <v>1</v>
      </c>
      <c r="N6" s="45"/>
      <c r="O6" s="45" t="s">
        <v>58</v>
      </c>
      <c r="P6" s="45"/>
      <c r="Q6" s="45"/>
      <c r="R6" s="45" t="s">
        <v>62</v>
      </c>
      <c r="S6" s="45"/>
      <c r="T6" s="45" t="s">
        <v>55</v>
      </c>
      <c r="U6" s="45" t="s">
        <v>56</v>
      </c>
      <c r="V6" s="53" t="s">
        <v>75</v>
      </c>
      <c r="X6" s="7">
        <v>1.5599999999999999E-2</v>
      </c>
      <c r="Y6" s="8">
        <v>1.5900000000000001E-2</v>
      </c>
      <c r="Z6" s="8">
        <v>1.55E-2</v>
      </c>
      <c r="AA6" s="9">
        <v>1.21E-2</v>
      </c>
      <c r="AB6" s="7">
        <v>2.0799999999999999E-2</v>
      </c>
      <c r="AC6" s="8">
        <v>2.53E-2</v>
      </c>
      <c r="AD6" s="8">
        <v>2.81E-2</v>
      </c>
      <c r="AE6" s="9">
        <v>2.8899999999999999E-2</v>
      </c>
      <c r="AF6" s="7">
        <v>3.2300000000000002E-2</v>
      </c>
      <c r="AG6" s="8">
        <v>5.0900000000000001E-2</v>
      </c>
      <c r="AH6" s="8">
        <v>4.0399999999999998E-2</v>
      </c>
      <c r="AI6" s="9">
        <v>6.1100000000000002E-2</v>
      </c>
      <c r="AK6" s="16">
        <v>0.80281429719057595</v>
      </c>
      <c r="AL6" s="16">
        <v>1.6439538308049055</v>
      </c>
      <c r="AN6" s="21">
        <v>5.4363338925921155E-3</v>
      </c>
      <c r="AO6" s="22">
        <v>6.7191073438198417E-3</v>
      </c>
      <c r="AP6" s="22">
        <v>7.2232929911753676E-3</v>
      </c>
      <c r="AQ6" s="23">
        <v>6.6088826705994761E-3</v>
      </c>
      <c r="AR6" s="21">
        <v>1.3633052111364969E-2</v>
      </c>
      <c r="AS6" s="22">
        <v>2.0196914303032127E-2</v>
      </c>
      <c r="AT6" s="22">
        <v>1.43259162062327E-2</v>
      </c>
      <c r="AU6" s="23">
        <v>1.2526895566145696E-2</v>
      </c>
      <c r="AV6" s="21">
        <v>1.2875003936095145E-2</v>
      </c>
      <c r="AW6" s="23">
        <v>1.337273561932073E-2</v>
      </c>
      <c r="AY6" s="28">
        <f t="shared" si="0"/>
        <v>1.2234627940800309</v>
      </c>
      <c r="AZ6" s="28">
        <f t="shared" si="1"/>
        <v>1.0143688411548424</v>
      </c>
    </row>
    <row r="7" spans="1:52" ht="60" customHeight="1" thickBot="1" x14ac:dyDescent="0.25">
      <c r="A7" s="48" t="s">
        <v>20</v>
      </c>
      <c r="B7" s="54" t="s">
        <v>61</v>
      </c>
      <c r="C7" s="49">
        <v>17.3</v>
      </c>
      <c r="D7" s="49">
        <v>675.27</v>
      </c>
      <c r="E7" s="49">
        <v>-1</v>
      </c>
      <c r="F7" s="50">
        <v>675.24650000000008</v>
      </c>
      <c r="G7" s="50">
        <f t="shared" si="2"/>
        <v>2.3499999999899046E-2</v>
      </c>
      <c r="H7" s="50">
        <v>675.24650000000008</v>
      </c>
      <c r="I7" s="49"/>
      <c r="J7" s="49">
        <v>1</v>
      </c>
      <c r="K7" s="49">
        <v>1</v>
      </c>
      <c r="L7" s="49"/>
      <c r="M7" s="49">
        <v>1</v>
      </c>
      <c r="N7" s="49"/>
      <c r="O7" s="49" t="s">
        <v>59</v>
      </c>
      <c r="P7" s="49"/>
      <c r="Q7" s="49"/>
      <c r="R7" s="49" t="s">
        <v>62</v>
      </c>
      <c r="S7" s="49"/>
      <c r="T7" s="49" t="s">
        <v>55</v>
      </c>
      <c r="U7" s="49" t="s">
        <v>56</v>
      </c>
      <c r="V7" s="55" t="s">
        <v>76</v>
      </c>
      <c r="X7" s="7">
        <v>2.2599999999999999E-2</v>
      </c>
      <c r="Y7" s="8">
        <v>3.15E-2</v>
      </c>
      <c r="Z7" s="8">
        <v>2.8299999999999999E-2</v>
      </c>
      <c r="AA7" s="9">
        <v>3.1E-2</v>
      </c>
      <c r="AB7" s="7">
        <v>1.5599999999999999E-2</v>
      </c>
      <c r="AC7" s="8">
        <v>2.4799999999999999E-2</v>
      </c>
      <c r="AD7" s="8">
        <v>2.3800000000000002E-2</v>
      </c>
      <c r="AE7" s="9">
        <v>2.0400000000000001E-2</v>
      </c>
      <c r="AF7" s="7">
        <v>1.9199999999999998E-2</v>
      </c>
      <c r="AG7" s="8">
        <v>2.18E-2</v>
      </c>
      <c r="AH7" s="8">
        <v>1.8499999999999999E-2</v>
      </c>
      <c r="AI7" s="9">
        <v>2.0199999999999999E-2</v>
      </c>
      <c r="AK7" s="16">
        <v>-0.42269107182227883</v>
      </c>
      <c r="AL7" s="16">
        <v>-0.50876901095175719</v>
      </c>
      <c r="AN7" s="21">
        <v>2.5953315929873259E-2</v>
      </c>
      <c r="AO7" s="22">
        <v>2.7447064583169263E-2</v>
      </c>
      <c r="AP7" s="22">
        <v>2.4958328398425576E-2</v>
      </c>
      <c r="AQ7" s="23">
        <v>2.6111072247579241E-2</v>
      </c>
      <c r="AR7" s="21">
        <v>1.3143124079557767E-2</v>
      </c>
      <c r="AS7" s="22">
        <v>2.0387046457507291E-2</v>
      </c>
      <c r="AT7" s="22">
        <v>9.7334939295587054E-3</v>
      </c>
      <c r="AU7" s="23">
        <v>9.1906980292222953E-3</v>
      </c>
      <c r="AV7" s="21">
        <v>2.6236011692740074E-2</v>
      </c>
      <c r="AW7" s="23">
        <v>2.5750169444689632E-2</v>
      </c>
      <c r="AY7" s="28">
        <f t="shared" si="0"/>
        <v>-0.99395102171710159</v>
      </c>
      <c r="AZ7" s="28">
        <f t="shared" si="1"/>
        <v>-6.8856048769256849E-3</v>
      </c>
    </row>
    <row r="8" spans="1:52" ht="66" customHeight="1" thickBot="1" x14ac:dyDescent="0.25">
      <c r="A8" s="30">
        <v>4</v>
      </c>
      <c r="B8" s="31" t="s">
        <v>65</v>
      </c>
      <c r="C8" s="32">
        <v>21</v>
      </c>
      <c r="D8" s="32">
        <v>966.34</v>
      </c>
      <c r="E8" s="32">
        <v>-1</v>
      </c>
      <c r="F8" s="33">
        <v>966.34190000000012</v>
      </c>
      <c r="G8" s="33">
        <f t="shared" si="2"/>
        <v>-1.9000000000914952E-3</v>
      </c>
      <c r="H8" s="33">
        <v>966.34190000000012</v>
      </c>
      <c r="I8" s="32"/>
      <c r="J8" s="32">
        <v>1</v>
      </c>
      <c r="K8" s="32">
        <v>1</v>
      </c>
      <c r="L8" s="32"/>
      <c r="M8" s="32">
        <v>2</v>
      </c>
      <c r="N8" s="32"/>
      <c r="O8" s="32"/>
      <c r="P8" s="32"/>
      <c r="Q8" s="32"/>
      <c r="R8" s="32" t="s">
        <v>62</v>
      </c>
      <c r="S8" s="32"/>
      <c r="T8" s="32" t="s">
        <v>55</v>
      </c>
      <c r="U8" s="32" t="s">
        <v>56</v>
      </c>
      <c r="V8" s="34">
        <v>675</v>
      </c>
      <c r="X8" s="7">
        <v>7.85E-2</v>
      </c>
      <c r="Y8" s="8">
        <v>0.11</v>
      </c>
      <c r="Z8" s="8">
        <v>0.13200000000000001</v>
      </c>
      <c r="AA8" s="9">
        <v>0.128</v>
      </c>
      <c r="AB8" s="7">
        <v>7.0800000000000002E-2</v>
      </c>
      <c r="AC8" s="8">
        <v>8.7499999999999994E-2</v>
      </c>
      <c r="AD8" s="8">
        <v>7.7899999999999997E-2</v>
      </c>
      <c r="AE8" s="9">
        <v>7.0599999999999996E-2</v>
      </c>
      <c r="AF8" s="7">
        <v>2.53E-2</v>
      </c>
      <c r="AG8" s="8">
        <v>3.5000000000000003E-2</v>
      </c>
      <c r="AH8" s="8">
        <v>1.9699999999999999E-2</v>
      </c>
      <c r="AI8" s="9">
        <v>2.7199999999999998E-2</v>
      </c>
      <c r="AK8" s="16">
        <v>-0.54780950230369052</v>
      </c>
      <c r="AL8" s="16">
        <v>-2.064803079348851</v>
      </c>
      <c r="AN8" s="21">
        <v>3.2106677044386189E-2</v>
      </c>
      <c r="AO8" s="22">
        <v>3.2934451989273271E-2</v>
      </c>
      <c r="AP8" s="22">
        <v>3.4265351041198329E-2</v>
      </c>
      <c r="AQ8" s="23">
        <v>3.2515210457586249E-2</v>
      </c>
      <c r="AR8" s="21">
        <v>4.6565513753062124E-3</v>
      </c>
      <c r="AS8" s="22">
        <v>5.3236161960326985E-3</v>
      </c>
      <c r="AT8" s="22">
        <v>5.2063870548145572E-3</v>
      </c>
      <c r="AU8" s="23">
        <v>4.9793717526742734E-3</v>
      </c>
      <c r="AV8" s="21">
        <v>1.2555413875111044E-2</v>
      </c>
      <c r="AW8" s="23">
        <v>1.3332594682052508E-2</v>
      </c>
      <c r="AY8" s="28">
        <f t="shared" si="0"/>
        <v>-2.7085961907406695</v>
      </c>
      <c r="AZ8" s="28">
        <f t="shared" si="1"/>
        <v>-1.3482318825243778</v>
      </c>
    </row>
    <row r="9" spans="1:52" ht="42" customHeight="1" thickBot="1" x14ac:dyDescent="0.25">
      <c r="A9" s="30">
        <v>5</v>
      </c>
      <c r="B9" s="31" t="s">
        <v>66</v>
      </c>
      <c r="C9" s="32">
        <v>12.2</v>
      </c>
      <c r="D9" s="32">
        <v>513.19000000000005</v>
      </c>
      <c r="E9" s="32">
        <v>-1</v>
      </c>
      <c r="F9" s="33">
        <v>513.19370000000015</v>
      </c>
      <c r="G9" s="33">
        <f t="shared" si="2"/>
        <v>-3.7000000000944056E-3</v>
      </c>
      <c r="H9" s="33">
        <v>513.19370000000015</v>
      </c>
      <c r="I9" s="32"/>
      <c r="J9" s="32"/>
      <c r="K9" s="32">
        <v>1</v>
      </c>
      <c r="L9" s="32"/>
      <c r="M9" s="32">
        <v>1</v>
      </c>
      <c r="N9" s="32"/>
      <c r="O9" s="32"/>
      <c r="P9" s="32"/>
      <c r="Q9" s="32"/>
      <c r="R9" s="32" t="s">
        <v>62</v>
      </c>
      <c r="S9" s="32"/>
      <c r="T9" s="32"/>
      <c r="U9" s="32"/>
      <c r="V9" s="34">
        <v>290</v>
      </c>
      <c r="W9" s="3"/>
      <c r="X9" s="7">
        <v>6.2600000000000004E-4</v>
      </c>
      <c r="Y9" s="8">
        <v>7.1299999999999998E-4</v>
      </c>
      <c r="Z9" s="8">
        <v>5.4100000000000003E-4</v>
      </c>
      <c r="AA9" s="9">
        <v>5.5699999999999999E-4</v>
      </c>
      <c r="AB9" s="7">
        <v>7.8399999999999997E-4</v>
      </c>
      <c r="AC9" s="8">
        <v>7.8799999999999996E-4</v>
      </c>
      <c r="AD9" s="8">
        <v>9.9299999999999996E-4</v>
      </c>
      <c r="AE9" s="9">
        <v>1.1100000000000001E-3</v>
      </c>
      <c r="AF9" s="7">
        <v>1.2099999999999999E-3</v>
      </c>
      <c r="AG9" s="8">
        <v>1.23E-3</v>
      </c>
      <c r="AH9" s="8">
        <v>1.49E-3</v>
      </c>
      <c r="AI9" s="9">
        <v>1.1000000000000001E-3</v>
      </c>
      <c r="AK9" s="16">
        <v>0.5926379988877486</v>
      </c>
      <c r="AL9" s="16">
        <v>1.0454521489695487</v>
      </c>
      <c r="AN9" s="21">
        <v>8.4991023109569851E-4</v>
      </c>
      <c r="AO9" s="22">
        <v>1.0524622558248367E-3</v>
      </c>
      <c r="AP9" s="22">
        <v>1.032842589912025E-3</v>
      </c>
      <c r="AQ9" s="23">
        <v>1.0035835035597984E-3</v>
      </c>
      <c r="AR9" s="21">
        <v>1.1752014558586957E-3</v>
      </c>
      <c r="AS9" s="22">
        <v>2.0980999117062452E-3</v>
      </c>
      <c r="AT9" s="22">
        <v>6.1904010609379896E-4</v>
      </c>
      <c r="AU9" s="23">
        <v>1.6175111577745385E-3</v>
      </c>
      <c r="AV9" s="21">
        <v>1.007244493977304E-3</v>
      </c>
      <c r="AW9" s="23">
        <v>1.2016649015705117E-3</v>
      </c>
      <c r="AY9" s="28">
        <f t="shared" si="0"/>
        <v>0.48425808917585983</v>
      </c>
      <c r="AZ9" s="28">
        <f t="shared" si="1"/>
        <v>0.16557860055044801</v>
      </c>
    </row>
    <row r="10" spans="1:52" ht="84" customHeight="1" thickBot="1" x14ac:dyDescent="0.25">
      <c r="A10" s="30">
        <v>6</v>
      </c>
      <c r="B10" s="31" t="s">
        <v>67</v>
      </c>
      <c r="C10" s="32">
        <v>13.2</v>
      </c>
      <c r="D10" s="32">
        <v>587.26</v>
      </c>
      <c r="E10" s="32">
        <v>-1</v>
      </c>
      <c r="F10" s="33">
        <v>587.23050000000012</v>
      </c>
      <c r="G10" s="33">
        <f t="shared" si="2"/>
        <v>2.9499999999870852E-2</v>
      </c>
      <c r="H10" s="33">
        <v>587.23050000000012</v>
      </c>
      <c r="I10" s="32"/>
      <c r="J10" s="32">
        <v>1</v>
      </c>
      <c r="K10" s="32">
        <v>2</v>
      </c>
      <c r="L10" s="32"/>
      <c r="M10" s="32"/>
      <c r="N10" s="32"/>
      <c r="O10" s="32"/>
      <c r="P10" s="32"/>
      <c r="Q10" s="32"/>
      <c r="R10" s="32" t="s">
        <v>63</v>
      </c>
      <c r="S10" s="32"/>
      <c r="T10" s="32" t="s">
        <v>56</v>
      </c>
      <c r="U10" s="32" t="s">
        <v>56</v>
      </c>
      <c r="V10" s="34" t="s">
        <v>77</v>
      </c>
      <c r="W10" s="3"/>
      <c r="X10" s="7">
        <v>9.2800000000000001E-4</v>
      </c>
      <c r="Y10" s="8">
        <v>1.4400000000000001E-3</v>
      </c>
      <c r="Z10" s="8">
        <v>9.6100000000000005E-4</v>
      </c>
      <c r="AA10" s="9">
        <v>9.4499999999999998E-4</v>
      </c>
      <c r="AB10" s="7">
        <v>2.0899999999999998E-3</v>
      </c>
      <c r="AC10" s="8">
        <v>2.5300000000000001E-3</v>
      </c>
      <c r="AD10" s="8">
        <v>3.7299999999999998E-3</v>
      </c>
      <c r="AE10" s="9">
        <v>1.92E-3</v>
      </c>
      <c r="AF10" s="7">
        <v>3.1700000000000001E-3</v>
      </c>
      <c r="AG10" s="8">
        <v>5.2100000000000002E-3</v>
      </c>
      <c r="AH10" s="8">
        <v>3.5400000000000002E-3</v>
      </c>
      <c r="AI10" s="9">
        <v>4.9699999999999996E-3</v>
      </c>
      <c r="AK10" s="16">
        <v>1.2647773685457464</v>
      </c>
      <c r="AL10" s="16">
        <v>1.982510515028937</v>
      </c>
      <c r="AN10" s="21">
        <v>2.9880182752727236E-4</v>
      </c>
      <c r="AO10" s="22">
        <v>4.3227188514450101E-4</v>
      </c>
      <c r="AP10" s="22">
        <v>3.2398681547404876E-4</v>
      </c>
      <c r="AQ10" s="23">
        <v>4.1191117122418418E-4</v>
      </c>
      <c r="AR10" s="21">
        <v>6.8115194918537977E-4</v>
      </c>
      <c r="AS10" s="22">
        <v>1.530479714253178E-3</v>
      </c>
      <c r="AT10" s="22">
        <v>5.0832514610123865E-4</v>
      </c>
      <c r="AU10" s="23">
        <v>7.9546248410816115E-4</v>
      </c>
      <c r="AV10" s="21">
        <v>6.6048612603380628E-4</v>
      </c>
      <c r="AW10" s="23">
        <v>7.4812067301461931E-4</v>
      </c>
      <c r="AY10" s="28">
        <f t="shared" si="0"/>
        <v>1.2608557347412288</v>
      </c>
      <c r="AZ10" s="28">
        <f t="shared" si="1"/>
        <v>0.94142791244992829</v>
      </c>
    </row>
    <row r="11" spans="1:52" ht="79" customHeight="1" thickBot="1" x14ac:dyDescent="0.25">
      <c r="A11" s="30">
        <v>7</v>
      </c>
      <c r="B11" s="31" t="s">
        <v>79</v>
      </c>
      <c r="C11" s="32">
        <v>20.6</v>
      </c>
      <c r="D11" s="32">
        <v>878.38</v>
      </c>
      <c r="E11" s="32">
        <v>-1</v>
      </c>
      <c r="F11" s="33">
        <v>878.32590000000016</v>
      </c>
      <c r="G11" s="33">
        <f t="shared" si="2"/>
        <v>5.4099999999834836E-2</v>
      </c>
      <c r="H11" s="33">
        <v>878.32590000000016</v>
      </c>
      <c r="I11" s="32"/>
      <c r="J11" s="32">
        <v>1</v>
      </c>
      <c r="K11" s="32">
        <v>2</v>
      </c>
      <c r="L11" s="32"/>
      <c r="M11" s="32">
        <v>1</v>
      </c>
      <c r="N11" s="32"/>
      <c r="O11" s="32"/>
      <c r="P11" s="32"/>
      <c r="Q11" s="32"/>
      <c r="R11" s="32" t="s">
        <v>64</v>
      </c>
      <c r="S11" s="32"/>
      <c r="T11" s="32" t="s">
        <v>55</v>
      </c>
      <c r="U11" s="32" t="s">
        <v>56</v>
      </c>
      <c r="V11" s="34" t="s">
        <v>78</v>
      </c>
      <c r="W11" s="3"/>
      <c r="X11" s="7">
        <v>1.6800000000000001E-3</v>
      </c>
      <c r="Y11" s="8">
        <v>1.8500000000000001E-3</v>
      </c>
      <c r="Z11" s="8">
        <v>2.4299999999999999E-3</v>
      </c>
      <c r="AA11" s="9">
        <v>3.0100000000000001E-3</v>
      </c>
      <c r="AB11" s="7">
        <v>1.3699999999999999E-3</v>
      </c>
      <c r="AC11" s="8">
        <v>2.0500000000000002E-3</v>
      </c>
      <c r="AD11" s="8">
        <v>1.6000000000000001E-3</v>
      </c>
      <c r="AE11" s="9">
        <v>1.98E-3</v>
      </c>
      <c r="AF11" s="7">
        <v>1.4599999999999999E-3</v>
      </c>
      <c r="AG11" s="8">
        <v>1.7899999999999999E-3</v>
      </c>
      <c r="AH11" s="8">
        <v>1.14E-3</v>
      </c>
      <c r="AI11" s="9">
        <v>2.1099999999999999E-3</v>
      </c>
      <c r="AK11" s="16">
        <v>-0.35775306308693239</v>
      </c>
      <c r="AL11" s="16">
        <v>-0.4646682670034446</v>
      </c>
      <c r="AN11" s="21">
        <v>2.5285864504478843E-4</v>
      </c>
      <c r="AO11" s="22">
        <v>4.6405144690581107E-4</v>
      </c>
      <c r="AP11" s="22">
        <v>2.7609956346019357E-4</v>
      </c>
      <c r="AQ11" s="23">
        <v>3.8908160445702957E-4</v>
      </c>
      <c r="AR11" s="21">
        <v>2.3579127574604216E-4</v>
      </c>
      <c r="AS11" s="22">
        <v>1.5616075448530943E-4</v>
      </c>
      <c r="AT11" s="22">
        <v>2.4920502696971456E-4</v>
      </c>
      <c r="AU11" s="23">
        <v>2.270488282219134E-4</v>
      </c>
      <c r="AV11" s="21">
        <v>4.7005583525807341E-4</v>
      </c>
      <c r="AW11" s="23">
        <v>8.5330927368737106E-4</v>
      </c>
      <c r="AY11" s="28">
        <f t="shared" si="0"/>
        <v>-0.6707437728978296</v>
      </c>
      <c r="AZ11" s="28">
        <f t="shared" si="1"/>
        <v>0.93735826750883444</v>
      </c>
    </row>
    <row r="12" spans="1:52" ht="64" customHeight="1" x14ac:dyDescent="0.2">
      <c r="A12" s="44" t="s">
        <v>21</v>
      </c>
      <c r="B12" s="85" t="s">
        <v>70</v>
      </c>
      <c r="C12" s="45">
        <v>17.3</v>
      </c>
      <c r="D12" s="45">
        <v>749.29</v>
      </c>
      <c r="E12" s="45">
        <v>-1</v>
      </c>
      <c r="F12" s="46">
        <v>749.28330000000017</v>
      </c>
      <c r="G12" s="46">
        <f t="shared" si="2"/>
        <v>6.6999999997960913E-3</v>
      </c>
      <c r="H12" s="46">
        <v>749.28330000000017</v>
      </c>
      <c r="I12" s="45"/>
      <c r="J12" s="45">
        <v>2</v>
      </c>
      <c r="K12" s="45">
        <v>2</v>
      </c>
      <c r="L12" s="45"/>
      <c r="M12" s="45"/>
      <c r="N12" s="45"/>
      <c r="O12" s="45" t="s">
        <v>58</v>
      </c>
      <c r="P12" s="45"/>
      <c r="Q12" s="80"/>
      <c r="R12" s="88" t="s">
        <v>71</v>
      </c>
      <c r="S12" s="45"/>
      <c r="T12" s="45" t="s">
        <v>56</v>
      </c>
      <c r="U12" s="45" t="s">
        <v>56</v>
      </c>
      <c r="V12" s="53" t="s">
        <v>80</v>
      </c>
      <c r="W12" s="3"/>
      <c r="X12" s="7">
        <v>8.4000000000000005E-2</v>
      </c>
      <c r="Y12" s="8">
        <v>7.3400000000000007E-2</v>
      </c>
      <c r="Z12" s="8">
        <v>8.2000000000000003E-2</v>
      </c>
      <c r="AA12" s="9">
        <v>8.8099999999999998E-2</v>
      </c>
      <c r="AB12" s="7">
        <v>0.157</v>
      </c>
      <c r="AC12" s="8">
        <v>0.188</v>
      </c>
      <c r="AD12" s="8">
        <v>0.21199999999999999</v>
      </c>
      <c r="AE12" s="9">
        <v>0.19800000000000001</v>
      </c>
      <c r="AF12" s="7">
        <v>0.215</v>
      </c>
      <c r="AG12" s="8">
        <v>0.20399999999999999</v>
      </c>
      <c r="AH12" s="8">
        <v>0.23799999999999999</v>
      </c>
      <c r="AI12" s="9">
        <v>0.22900000000000001</v>
      </c>
      <c r="AK12" s="16">
        <v>1.2049817377876284</v>
      </c>
      <c r="AL12" s="16">
        <v>1.4358117921302058</v>
      </c>
      <c r="AN12" s="21">
        <v>6.0666862809422739E-2</v>
      </c>
      <c r="AO12" s="22">
        <v>6.1030727619852156E-2</v>
      </c>
      <c r="AP12" s="22">
        <v>3.9657154079040198E-2</v>
      </c>
      <c r="AQ12" s="23">
        <v>5.772003673205129E-2</v>
      </c>
      <c r="AR12" s="21">
        <v>0.11931714438866606</v>
      </c>
      <c r="AS12" s="22">
        <v>0.12917208406246317</v>
      </c>
      <c r="AT12" s="22">
        <v>0.16147680547928467</v>
      </c>
      <c r="AU12" s="23">
        <v>9.5839520831042455E-2</v>
      </c>
      <c r="AV12" s="21">
        <v>7.0057671356553941E-2</v>
      </c>
      <c r="AW12" s="23">
        <v>7.2137616902747823E-2</v>
      </c>
      <c r="AY12" s="28">
        <f t="shared" si="0"/>
        <v>1.2071594625096345</v>
      </c>
      <c r="AZ12" s="28">
        <f t="shared" si="1"/>
        <v>0.37645024276707434</v>
      </c>
    </row>
    <row r="13" spans="1:52" ht="64" customHeight="1" x14ac:dyDescent="0.2">
      <c r="A13" s="58" t="s">
        <v>22</v>
      </c>
      <c r="B13" s="86"/>
      <c r="C13" s="2">
        <v>18.2</v>
      </c>
      <c r="D13" s="2">
        <v>749.35</v>
      </c>
      <c r="E13" s="2">
        <v>-1</v>
      </c>
      <c r="F13" s="59">
        <v>749.28330000000017</v>
      </c>
      <c r="G13" s="59">
        <f t="shared" si="2"/>
        <v>6.6699999999855208E-2</v>
      </c>
      <c r="H13" s="59">
        <v>749.28330000000017</v>
      </c>
      <c r="J13" s="2">
        <v>2</v>
      </c>
      <c r="K13" s="2">
        <v>2</v>
      </c>
      <c r="O13" s="2" t="s">
        <v>59</v>
      </c>
      <c r="Q13" s="81"/>
      <c r="R13" s="89"/>
      <c r="T13" s="2" t="s">
        <v>56</v>
      </c>
      <c r="U13" s="2" t="s">
        <v>56</v>
      </c>
      <c r="V13" s="61">
        <v>222</v>
      </c>
      <c r="W13" s="3"/>
      <c r="X13" s="7">
        <v>4.5199999999999997E-3</v>
      </c>
      <c r="Y13" s="8">
        <v>3.49E-3</v>
      </c>
      <c r="Z13" s="8">
        <v>4.0099999999999997E-3</v>
      </c>
      <c r="AA13" s="9">
        <v>3.63E-3</v>
      </c>
      <c r="AB13" s="7">
        <v>7.1599999999999997E-3</v>
      </c>
      <c r="AC13" s="8">
        <v>5.7999999999999996E-3</v>
      </c>
      <c r="AD13" s="8">
        <v>6.8700000000000002E-3</v>
      </c>
      <c r="AE13" s="9">
        <v>6.5900000000000004E-3</v>
      </c>
      <c r="AF13" s="7">
        <v>9.0500000000000008E-3</v>
      </c>
      <c r="AG13" s="8">
        <v>6.3099999999999996E-3</v>
      </c>
      <c r="AH13" s="8">
        <v>9.1400000000000006E-3</v>
      </c>
      <c r="AI13" s="9">
        <v>5.5100000000000001E-3</v>
      </c>
      <c r="AK13" s="16">
        <v>0.75546780942684688</v>
      </c>
      <c r="AL13" s="16">
        <v>0.93928066177830771</v>
      </c>
      <c r="AN13" s="21">
        <v>9.0208075193918234E-3</v>
      </c>
      <c r="AO13" s="22">
        <v>8.3346266043453389E-3</v>
      </c>
      <c r="AP13" s="22">
        <v>9.8277755682207747E-3</v>
      </c>
      <c r="AQ13" s="23">
        <v>8.7010801640853442E-3</v>
      </c>
      <c r="AR13" s="21">
        <v>1.2680016925404247E-2</v>
      </c>
      <c r="AS13" s="22">
        <v>1.4967438762246203E-2</v>
      </c>
      <c r="AT13" s="22">
        <v>1.2080137124139896E-2</v>
      </c>
      <c r="AU13" s="23">
        <v>1.4595171875353466E-2</v>
      </c>
      <c r="AV13" s="21">
        <v>1.1717041525783919E-2</v>
      </c>
      <c r="AW13" s="23">
        <v>1.1139835530557076E-2</v>
      </c>
      <c r="AY13" s="28">
        <f t="shared" si="0"/>
        <v>0.59820453525283812</v>
      </c>
      <c r="AZ13" s="28">
        <f t="shared" si="1"/>
        <v>0.34927593075000835</v>
      </c>
    </row>
    <row r="14" spans="1:52" ht="64" customHeight="1" x14ac:dyDescent="0.2">
      <c r="A14" s="58" t="s">
        <v>23</v>
      </c>
      <c r="B14" s="86"/>
      <c r="C14" s="2">
        <v>18.7</v>
      </c>
      <c r="D14" s="2">
        <v>749.33</v>
      </c>
      <c r="E14" s="2">
        <v>-1</v>
      </c>
      <c r="F14" s="59">
        <v>749.28330000000017</v>
      </c>
      <c r="G14" s="59">
        <f t="shared" si="2"/>
        <v>4.6699999999873398E-2</v>
      </c>
      <c r="H14" s="59">
        <v>749.28330000000017</v>
      </c>
      <c r="J14" s="2">
        <v>2</v>
      </c>
      <c r="K14" s="2">
        <v>2</v>
      </c>
      <c r="O14" s="2" t="s">
        <v>68</v>
      </c>
      <c r="Q14" s="81"/>
      <c r="R14" s="89"/>
      <c r="T14" s="2" t="s">
        <v>56</v>
      </c>
      <c r="U14" s="2" t="s">
        <v>56</v>
      </c>
      <c r="V14" s="61">
        <v>222</v>
      </c>
      <c r="W14" s="3"/>
      <c r="X14" s="7">
        <v>1.5499999999999999E-3</v>
      </c>
      <c r="Y14" s="8">
        <v>1.4300000000000001E-3</v>
      </c>
      <c r="Z14" s="8">
        <v>1.48E-3</v>
      </c>
      <c r="AA14" s="9">
        <v>1.2700000000000001E-3</v>
      </c>
      <c r="AB14" s="7">
        <v>2.1299999999999999E-3</v>
      </c>
      <c r="AC14" s="8">
        <v>2.3800000000000002E-3</v>
      </c>
      <c r="AD14" s="8">
        <v>2.7299999999999998E-3</v>
      </c>
      <c r="AE14" s="9">
        <v>2.7100000000000002E-3</v>
      </c>
      <c r="AF14" s="7">
        <v>3.3600000000000001E-3</v>
      </c>
      <c r="AG14" s="8">
        <v>3.0999999999999999E-3</v>
      </c>
      <c r="AH14" s="8">
        <v>2.0400000000000001E-3</v>
      </c>
      <c r="AI14" s="9">
        <v>2.8300000000000001E-3</v>
      </c>
      <c r="AK14" s="16">
        <v>0.79616138667410619</v>
      </c>
      <c r="AL14" s="16">
        <v>0.98354081706361063</v>
      </c>
      <c r="AN14" s="21">
        <v>1.7763372260951734E-3</v>
      </c>
      <c r="AO14" s="22">
        <v>2.6520917354696796E-3</v>
      </c>
      <c r="AP14" s="22">
        <v>1.3845661995310304E-3</v>
      </c>
      <c r="AQ14" s="23">
        <v>1.152386854700772E-3</v>
      </c>
      <c r="AR14" s="21">
        <v>2.4570606018535211E-3</v>
      </c>
      <c r="AS14" s="22">
        <v>2.1362104718731694E-3</v>
      </c>
      <c r="AT14" s="22">
        <v>2.0882083517977834E-3</v>
      </c>
      <c r="AU14" s="23">
        <v>2.5357039856939798E-3</v>
      </c>
      <c r="AV14" s="21">
        <v>1.7533328493634587E-3</v>
      </c>
      <c r="AW14" s="23">
        <v>2.1691098523096961E-3</v>
      </c>
      <c r="AY14" s="28">
        <f t="shared" si="0"/>
        <v>0.40412347946997657</v>
      </c>
      <c r="AZ14" s="28">
        <f t="shared" si="1"/>
        <v>0.1715498932357605</v>
      </c>
    </row>
    <row r="15" spans="1:52" ht="64" customHeight="1" thickBot="1" x14ac:dyDescent="0.25">
      <c r="A15" s="48" t="s">
        <v>24</v>
      </c>
      <c r="B15" s="87"/>
      <c r="C15" s="49">
        <v>19.600000000000001</v>
      </c>
      <c r="D15" s="49">
        <v>749.31</v>
      </c>
      <c r="E15" s="49">
        <v>-1</v>
      </c>
      <c r="F15" s="50">
        <v>749.28330000000017</v>
      </c>
      <c r="G15" s="50">
        <f t="shared" si="2"/>
        <v>2.6699999999777901E-2</v>
      </c>
      <c r="H15" s="50">
        <v>749.28330000000017</v>
      </c>
      <c r="I15" s="49"/>
      <c r="J15" s="49">
        <v>2</v>
      </c>
      <c r="K15" s="49">
        <v>2</v>
      </c>
      <c r="L15" s="49"/>
      <c r="M15" s="49"/>
      <c r="N15" s="49"/>
      <c r="O15" s="49" t="s">
        <v>69</v>
      </c>
      <c r="P15" s="49"/>
      <c r="Q15" s="82"/>
      <c r="R15" s="90"/>
      <c r="S15" s="49"/>
      <c r="T15" s="49" t="s">
        <v>56</v>
      </c>
      <c r="U15" s="49" t="s">
        <v>56</v>
      </c>
      <c r="V15" s="55" t="s">
        <v>81</v>
      </c>
      <c r="W15" s="3"/>
      <c r="X15" s="7">
        <v>7.9500000000000003E-4</v>
      </c>
      <c r="Y15" s="8">
        <v>7.36E-4</v>
      </c>
      <c r="Z15" s="8">
        <v>8.0900000000000004E-4</v>
      </c>
      <c r="AA15" s="9">
        <v>7.54E-4</v>
      </c>
      <c r="AB15" s="7">
        <v>1.5100000000000001E-3</v>
      </c>
      <c r="AC15" s="8">
        <v>1.9499999999999999E-3</v>
      </c>
      <c r="AD15" s="8">
        <v>2.2799999999999999E-3</v>
      </c>
      <c r="AE15" s="9">
        <v>1.8799999999999999E-3</v>
      </c>
      <c r="AF15" s="7">
        <v>2.3E-3</v>
      </c>
      <c r="AG15" s="8">
        <v>2.33E-3</v>
      </c>
      <c r="AH15" s="8">
        <v>2.5200000000000001E-3</v>
      </c>
      <c r="AI15" s="9">
        <v>2.1199999999999999E-3</v>
      </c>
      <c r="AK15" s="16">
        <v>1.3003178009316489</v>
      </c>
      <c r="AL15" s="16">
        <v>1.5830961420638574</v>
      </c>
      <c r="AN15" s="21">
        <v>1.4856728956814773E-3</v>
      </c>
      <c r="AO15" s="22">
        <v>1.62669449103497E-3</v>
      </c>
      <c r="AP15" s="22">
        <v>1.3203575552765709E-3</v>
      </c>
      <c r="AQ15" s="23">
        <v>1.610208894451797E-3</v>
      </c>
      <c r="AR15" s="21">
        <v>3.2157338277505839E-3</v>
      </c>
      <c r="AS15" s="22">
        <v>3.8062606481946205E-3</v>
      </c>
      <c r="AT15" s="22">
        <v>3.1128678113188715E-3</v>
      </c>
      <c r="AU15" s="23">
        <v>3.5249317888392802E-3</v>
      </c>
      <c r="AV15" s="21">
        <v>2.18600862423424E-3</v>
      </c>
      <c r="AW15" s="23">
        <v>2.1283402015661881E-3</v>
      </c>
      <c r="AY15" s="28">
        <f t="shared" si="0"/>
        <v>1.1766146836054518</v>
      </c>
      <c r="AZ15" s="28">
        <f t="shared" si="1"/>
        <v>0.51389368050355766</v>
      </c>
    </row>
    <row r="16" spans="1:52" ht="125" customHeight="1" thickBot="1" x14ac:dyDescent="0.25">
      <c r="A16" s="30">
        <v>9</v>
      </c>
      <c r="B16" s="11" t="s">
        <v>82</v>
      </c>
      <c r="C16" s="32">
        <v>14.7</v>
      </c>
      <c r="D16" s="32">
        <v>895.37</v>
      </c>
      <c r="E16" s="32">
        <v>-1</v>
      </c>
      <c r="F16" s="33">
        <v>895.34120000000019</v>
      </c>
      <c r="G16" s="33">
        <f t="shared" si="2"/>
        <v>2.8799999999819192E-2</v>
      </c>
      <c r="H16" s="33">
        <v>895.34120000000019</v>
      </c>
      <c r="I16" s="32"/>
      <c r="J16" s="32">
        <v>2</v>
      </c>
      <c r="K16" s="32">
        <v>2</v>
      </c>
      <c r="L16" s="32">
        <v>1</v>
      </c>
      <c r="M16" s="32"/>
      <c r="N16" s="32"/>
      <c r="O16" s="32"/>
      <c r="P16" s="32"/>
      <c r="Q16" s="32"/>
      <c r="R16" s="32" t="s">
        <v>63</v>
      </c>
      <c r="S16" s="32"/>
      <c r="T16" s="32" t="s">
        <v>56</v>
      </c>
      <c r="U16" s="32" t="s">
        <v>55</v>
      </c>
      <c r="V16" s="34" t="s">
        <v>83</v>
      </c>
      <c r="W16" s="3"/>
      <c r="X16" s="7">
        <v>1.8500000000000001E-3</v>
      </c>
      <c r="Y16" s="8">
        <v>1.72E-3</v>
      </c>
      <c r="Z16" s="8">
        <v>1.5900000000000001E-3</v>
      </c>
      <c r="AA16" s="9">
        <v>1.5299999999999999E-3</v>
      </c>
      <c r="AB16" s="7">
        <v>4.8599999999999997E-3</v>
      </c>
      <c r="AC16" s="8">
        <v>5.3200000000000001E-3</v>
      </c>
      <c r="AD16" s="8">
        <v>5.7200000000000003E-3</v>
      </c>
      <c r="AE16" s="9">
        <v>6.8999999999999999E-3</v>
      </c>
      <c r="AF16" s="7">
        <v>4.1999999999999997E-3</v>
      </c>
      <c r="AG16" s="8">
        <v>7.1900000000000002E-3</v>
      </c>
      <c r="AH16" s="8">
        <v>5.1000000000000004E-3</v>
      </c>
      <c r="AI16" s="9">
        <v>1.04E-2</v>
      </c>
      <c r="AK16" s="16">
        <v>1.7689557084106431</v>
      </c>
      <c r="AL16" s="16">
        <v>2.006991639231412</v>
      </c>
      <c r="AN16" s="21">
        <v>4.7772187091525871E-4</v>
      </c>
      <c r="AO16" s="22">
        <v>5.6906369109950268E-4</v>
      </c>
      <c r="AP16" s="22">
        <v>6.4675311627907872E-4</v>
      </c>
      <c r="AQ16" s="23">
        <v>4.9513475975517147E-4</v>
      </c>
      <c r="AR16" s="21">
        <v>1.807458945081419E-3</v>
      </c>
      <c r="AS16" s="22">
        <v>2.4311676991253485E-3</v>
      </c>
      <c r="AT16" s="22">
        <v>2.2265056848020299E-3</v>
      </c>
      <c r="AU16" s="23">
        <v>2.4426061656611284E-3</v>
      </c>
      <c r="AV16" s="21">
        <v>1.6152850715419245E-3</v>
      </c>
      <c r="AW16" s="23">
        <v>1.6400716441445323E-3</v>
      </c>
      <c r="AY16" s="28">
        <f t="shared" si="0"/>
        <v>2.0250024927621681</v>
      </c>
      <c r="AZ16" s="28">
        <f t="shared" si="1"/>
        <v>1.5727589271334554</v>
      </c>
    </row>
    <row r="17" spans="1:52" ht="72" customHeight="1" x14ac:dyDescent="0.2">
      <c r="A17" s="44" t="s">
        <v>25</v>
      </c>
      <c r="B17" s="56" t="s">
        <v>84</v>
      </c>
      <c r="C17" s="45">
        <v>21.3</v>
      </c>
      <c r="D17" s="45">
        <v>1040.42</v>
      </c>
      <c r="E17" s="45">
        <v>-1</v>
      </c>
      <c r="F17" s="46">
        <v>1040.3787000000002</v>
      </c>
      <c r="G17" s="46">
        <f t="shared" si="2"/>
        <v>4.1299999999864667E-2</v>
      </c>
      <c r="H17" s="46">
        <v>1040.3787000000002</v>
      </c>
      <c r="I17" s="45"/>
      <c r="J17" s="45">
        <v>2</v>
      </c>
      <c r="K17" s="45">
        <v>2</v>
      </c>
      <c r="L17" s="45"/>
      <c r="M17" s="45">
        <v>1</v>
      </c>
      <c r="N17" s="45"/>
      <c r="O17" s="45" t="s">
        <v>58</v>
      </c>
      <c r="P17" s="45"/>
      <c r="Q17" s="45"/>
      <c r="R17" s="45" t="s">
        <v>63</v>
      </c>
      <c r="S17" s="45"/>
      <c r="T17" s="45" t="s">
        <v>55</v>
      </c>
      <c r="U17" s="45" t="s">
        <v>56</v>
      </c>
      <c r="V17" s="53" t="s">
        <v>85</v>
      </c>
      <c r="W17" s="3"/>
      <c r="X17" s="7">
        <v>5.8199999999999997E-3</v>
      </c>
      <c r="Y17" s="8">
        <v>6.0600000000000003E-3</v>
      </c>
      <c r="Z17" s="8">
        <v>6.0299999999999998E-3</v>
      </c>
      <c r="AA17" s="9">
        <v>4.8599999999999997E-3</v>
      </c>
      <c r="AB17" s="7">
        <v>2.8700000000000002E-3</v>
      </c>
      <c r="AC17" s="8">
        <v>2.3900000000000002E-3</v>
      </c>
      <c r="AD17" s="8">
        <v>2.3800000000000002E-3</v>
      </c>
      <c r="AE17" s="9">
        <v>3.9899999999999996E-3</v>
      </c>
      <c r="AF17" s="7">
        <v>2.3400000000000001E-3</v>
      </c>
      <c r="AG17" s="8">
        <v>3.3899999999999998E-3</v>
      </c>
      <c r="AH17" s="8">
        <v>2.96E-3</v>
      </c>
      <c r="AI17" s="9">
        <v>3.8400000000000001E-3</v>
      </c>
      <c r="AK17" s="16">
        <v>-0.96928319466340385</v>
      </c>
      <c r="AL17" s="16">
        <v>-0.86174787681476195</v>
      </c>
      <c r="AN17" s="21">
        <v>1.4973215516581703E-3</v>
      </c>
      <c r="AO17" s="22">
        <v>1.6533753538763335E-3</v>
      </c>
      <c r="AP17" s="22">
        <v>1.570491267444894E-3</v>
      </c>
      <c r="AQ17" s="23">
        <v>1.665590592808776E-3</v>
      </c>
      <c r="AR17" s="21">
        <v>2.401988399737967E-3</v>
      </c>
      <c r="AS17" s="22">
        <v>1.8539567646766318E-3</v>
      </c>
      <c r="AT17" s="22">
        <v>2.4350866732599672E-3</v>
      </c>
      <c r="AU17" s="23">
        <v>2.41085043924437E-3</v>
      </c>
      <c r="AV17" s="21">
        <v>1.7310182770580601E-3</v>
      </c>
      <c r="AW17" s="23">
        <v>1.8922824728840268E-3</v>
      </c>
      <c r="AY17" s="28">
        <f t="shared" si="0"/>
        <v>0.51107644943433006</v>
      </c>
      <c r="AZ17" s="28">
        <f t="shared" si="1"/>
        <v>0.18221608353239765</v>
      </c>
    </row>
    <row r="18" spans="1:52" ht="60" customHeight="1" x14ac:dyDescent="0.2">
      <c r="A18" s="58" t="s">
        <v>26</v>
      </c>
      <c r="C18" s="2">
        <v>22</v>
      </c>
      <c r="D18" s="2">
        <v>1040.42</v>
      </c>
      <c r="E18" s="2">
        <v>-1</v>
      </c>
      <c r="F18" s="59">
        <v>1040.3787000000002</v>
      </c>
      <c r="G18" s="59">
        <f t="shared" si="2"/>
        <v>4.1299999999864667E-2</v>
      </c>
      <c r="H18" s="59">
        <v>1040.3787000000002</v>
      </c>
      <c r="J18" s="2">
        <v>2</v>
      </c>
      <c r="K18" s="2">
        <v>2</v>
      </c>
      <c r="M18" s="2">
        <v>1</v>
      </c>
      <c r="O18" s="2" t="s">
        <v>59</v>
      </c>
      <c r="T18" s="2" t="s">
        <v>55</v>
      </c>
      <c r="U18" s="2" t="s">
        <v>56</v>
      </c>
      <c r="V18" s="61" t="s">
        <v>86</v>
      </c>
      <c r="W18" s="3"/>
      <c r="X18" s="7">
        <v>5.8599999999999998E-3</v>
      </c>
      <c r="Y18" s="8">
        <v>5.1700000000000001E-3</v>
      </c>
      <c r="Z18" s="8">
        <v>5.2700000000000004E-3</v>
      </c>
      <c r="AA18" s="9">
        <v>5.8399999999999997E-3</v>
      </c>
      <c r="AB18" s="7">
        <v>3.5000000000000001E-3</v>
      </c>
      <c r="AC18" s="8">
        <v>2.3900000000000002E-3</v>
      </c>
      <c r="AD18" s="8">
        <v>2.8400000000000001E-3</v>
      </c>
      <c r="AE18" s="9">
        <v>1.8E-3</v>
      </c>
      <c r="AF18" s="7">
        <v>3.3500000000000001E-3</v>
      </c>
      <c r="AG18" s="8">
        <v>3.5699999999999998E-3</v>
      </c>
      <c r="AH18" s="8">
        <v>4.5900000000000003E-3</v>
      </c>
      <c r="AI18" s="9">
        <v>4.3400000000000001E-3</v>
      </c>
      <c r="AK18" s="16">
        <v>-1.0721497857558355</v>
      </c>
      <c r="AL18" s="16">
        <v>-0.48217238175478261</v>
      </c>
      <c r="AN18" s="21">
        <v>6.3383042307305713E-3</v>
      </c>
      <c r="AO18" s="22">
        <v>6.0437043499036473E-3</v>
      </c>
      <c r="AP18" s="22">
        <v>8.556765096228847E-3</v>
      </c>
      <c r="AQ18" s="23">
        <v>6.6502790915935811E-3</v>
      </c>
      <c r="AR18" s="21">
        <v>3.8681069752135662E-3</v>
      </c>
      <c r="AS18" s="22">
        <v>2.9484785919871997E-3</v>
      </c>
      <c r="AT18" s="22">
        <v>4.5800016428643852E-3</v>
      </c>
      <c r="AU18" s="23">
        <v>5.1824607006884255E-3</v>
      </c>
      <c r="AV18" s="21">
        <v>6.2853342348689499E-3</v>
      </c>
      <c r="AW18" s="23">
        <v>6.3635476213888169E-3</v>
      </c>
      <c r="AY18" s="28">
        <f t="shared" si="0"/>
        <v>-0.73473476543137328</v>
      </c>
      <c r="AZ18" s="28">
        <f t="shared" si="1"/>
        <v>-0.12508606632422556</v>
      </c>
    </row>
    <row r="19" spans="1:52" ht="87" customHeight="1" x14ac:dyDescent="0.2">
      <c r="A19" s="58" t="s">
        <v>27</v>
      </c>
      <c r="B19" s="1" t="s">
        <v>88</v>
      </c>
      <c r="C19" s="2">
        <v>23.5</v>
      </c>
      <c r="D19" s="2">
        <v>1040.3800000000001</v>
      </c>
      <c r="E19" s="2">
        <v>-1</v>
      </c>
      <c r="F19" s="59">
        <v>1040.3787000000002</v>
      </c>
      <c r="G19" s="59">
        <f t="shared" si="2"/>
        <v>1.299999999901047E-3</v>
      </c>
      <c r="H19" s="59">
        <v>1040.3787000000002</v>
      </c>
      <c r="J19" s="2">
        <v>2</v>
      </c>
      <c r="K19" s="2">
        <v>2</v>
      </c>
      <c r="M19" s="2">
        <v>1</v>
      </c>
      <c r="O19" s="2" t="s">
        <v>68</v>
      </c>
      <c r="R19" s="2" t="s">
        <v>63</v>
      </c>
      <c r="T19" s="2" t="s">
        <v>55</v>
      </c>
      <c r="U19" s="2" t="s">
        <v>56</v>
      </c>
      <c r="V19" s="61" t="s">
        <v>87</v>
      </c>
      <c r="W19" s="3"/>
      <c r="X19" s="7">
        <v>0.34699999999999998</v>
      </c>
      <c r="Y19" s="8">
        <v>0.34200000000000003</v>
      </c>
      <c r="Z19" s="8">
        <v>0.312</v>
      </c>
      <c r="AA19" s="9">
        <v>0.33100000000000002</v>
      </c>
      <c r="AB19" s="7">
        <v>0.189</v>
      </c>
      <c r="AC19" s="8">
        <v>0.20599999999999999</v>
      </c>
      <c r="AD19" s="8">
        <v>0.193</v>
      </c>
      <c r="AE19" s="9">
        <v>0.17299999999999999</v>
      </c>
      <c r="AF19" s="7">
        <v>0.247</v>
      </c>
      <c r="AG19" s="8">
        <v>0.153</v>
      </c>
      <c r="AH19" s="8">
        <v>0.19800000000000001</v>
      </c>
      <c r="AI19" s="9">
        <v>0.155</v>
      </c>
      <c r="AK19" s="16">
        <v>-0.80762572356771645</v>
      </c>
      <c r="AL19" s="16">
        <v>-0.822872312399334</v>
      </c>
      <c r="AN19" s="21">
        <v>0.37808445713925892</v>
      </c>
      <c r="AO19" s="22">
        <v>0.36693170925943386</v>
      </c>
      <c r="AP19" s="22">
        <v>0.33870478648280483</v>
      </c>
      <c r="AQ19" s="23">
        <v>0.36618490835853318</v>
      </c>
      <c r="AR19" s="21">
        <v>0.25490562122056398</v>
      </c>
      <c r="AS19" s="22">
        <v>0.26555404672604205</v>
      </c>
      <c r="AT19" s="22">
        <v>0.24550025171271012</v>
      </c>
      <c r="AU19" s="23">
        <v>0.25196414961692243</v>
      </c>
      <c r="AV19" s="21">
        <v>0.39521376831400601</v>
      </c>
      <c r="AW19" s="23">
        <v>0.3640444472202628</v>
      </c>
      <c r="AY19" s="28">
        <f t="shared" si="0"/>
        <v>-0.51032928323703786</v>
      </c>
      <c r="AZ19" s="28">
        <f t="shared" si="1"/>
        <v>6.6703286533407194E-2</v>
      </c>
    </row>
    <row r="20" spans="1:52" ht="56" customHeight="1" thickBot="1" x14ac:dyDescent="0.25">
      <c r="A20" s="48" t="s">
        <v>28</v>
      </c>
      <c r="B20" s="62"/>
      <c r="C20" s="49">
        <v>27.2</v>
      </c>
      <c r="D20" s="49">
        <v>1040.3800000000001</v>
      </c>
      <c r="E20" s="49">
        <v>-1</v>
      </c>
      <c r="F20" s="50">
        <v>1040.3787000000002</v>
      </c>
      <c r="G20" s="50">
        <f t="shared" si="2"/>
        <v>1.299999999901047E-3</v>
      </c>
      <c r="H20" s="50">
        <v>1040.3787000000002</v>
      </c>
      <c r="I20" s="49"/>
      <c r="J20" s="49">
        <v>2</v>
      </c>
      <c r="K20" s="49">
        <v>2</v>
      </c>
      <c r="L20" s="49"/>
      <c r="M20" s="49">
        <v>1</v>
      </c>
      <c r="N20" s="49"/>
      <c r="O20" s="49" t="s">
        <v>69</v>
      </c>
      <c r="P20" s="49"/>
      <c r="Q20" s="49"/>
      <c r="R20" s="49"/>
      <c r="S20" s="49"/>
      <c r="T20" s="49" t="s">
        <v>55</v>
      </c>
      <c r="U20" s="49" t="s">
        <v>56</v>
      </c>
      <c r="V20" s="55" t="s">
        <v>89</v>
      </c>
      <c r="W20" s="3"/>
      <c r="X20" s="7">
        <v>8.09E-3</v>
      </c>
      <c r="Y20" s="8">
        <v>7.5500000000000003E-3</v>
      </c>
      <c r="Z20" s="8">
        <v>5.8300000000000001E-3</v>
      </c>
      <c r="AA20" s="9">
        <v>5.1399999999999996E-3</v>
      </c>
      <c r="AB20" s="7">
        <v>1.7799999999999999E-3</v>
      </c>
      <c r="AC20" s="8">
        <v>4.15E-3</v>
      </c>
      <c r="AD20" s="8">
        <v>4.79E-3</v>
      </c>
      <c r="AE20" s="9">
        <v>7.0699999999999999E-3</v>
      </c>
      <c r="AF20" s="7">
        <v>5.1999999999999998E-3</v>
      </c>
      <c r="AG20" s="8">
        <v>3.0899999999999999E-3</v>
      </c>
      <c r="AH20" s="8">
        <v>1.9599999999999999E-3</v>
      </c>
      <c r="AI20" s="9">
        <v>1.2199999999999999E-3</v>
      </c>
      <c r="AK20" s="16">
        <v>-0.58090199975506029</v>
      </c>
      <c r="AL20" s="16">
        <v>-1.2141031190063953</v>
      </c>
      <c r="AN20" s="21">
        <v>3.5075704145933875E-2</v>
      </c>
      <c r="AO20" s="22">
        <v>2.8767487913054026E-2</v>
      </c>
      <c r="AP20" s="22">
        <v>3.9219204697804037E-2</v>
      </c>
      <c r="AQ20" s="23">
        <v>2.9855210703167719E-2</v>
      </c>
      <c r="AR20" s="21">
        <v>4.9564087874743429E-4</v>
      </c>
      <c r="AS20" s="22">
        <v>1.2982829238321815E-3</v>
      </c>
      <c r="AT20" s="22">
        <v>4.2872601529033989E-4</v>
      </c>
      <c r="AU20" s="23">
        <v>5.7261852024172253E-4</v>
      </c>
      <c r="AV20" s="21">
        <v>4.8411275510017483E-3</v>
      </c>
      <c r="AW20" s="23">
        <v>4.8155099575110643E-3</v>
      </c>
      <c r="AY20" s="28">
        <f t="shared" si="0"/>
        <v>-5.5714016348968105</v>
      </c>
      <c r="AZ20" s="28">
        <f t="shared" si="1"/>
        <v>-2.7828674968166438</v>
      </c>
    </row>
    <row r="21" spans="1:52" ht="38" customHeight="1" thickBot="1" x14ac:dyDescent="0.25">
      <c r="A21" s="30">
        <v>11</v>
      </c>
      <c r="B21" s="11"/>
      <c r="C21" s="32">
        <v>21.3</v>
      </c>
      <c r="D21" s="32">
        <v>1186.43</v>
      </c>
      <c r="E21" s="32">
        <v>-1</v>
      </c>
      <c r="F21" s="33">
        <v>1186.4366000000002</v>
      </c>
      <c r="G21" s="33">
        <f>ABS(D21-F21)</f>
        <v>6.6000000001622539E-3</v>
      </c>
      <c r="H21" s="33">
        <v>1186.4366000000002</v>
      </c>
      <c r="I21" s="32"/>
      <c r="J21" s="32">
        <v>2</v>
      </c>
      <c r="K21" s="32">
        <v>2</v>
      </c>
      <c r="L21" s="32">
        <v>1</v>
      </c>
      <c r="M21" s="32">
        <v>1</v>
      </c>
      <c r="N21" s="32"/>
      <c r="O21" s="32"/>
      <c r="P21" s="32"/>
      <c r="Q21" s="32"/>
      <c r="R21" s="32"/>
      <c r="S21" s="32"/>
      <c r="T21" s="32" t="s">
        <v>55</v>
      </c>
      <c r="U21" s="32" t="s">
        <v>55</v>
      </c>
      <c r="V21" s="34"/>
      <c r="W21" s="3"/>
      <c r="X21" s="7">
        <v>1.12E-2</v>
      </c>
      <c r="Y21" s="8">
        <v>1.1599999999999999E-2</v>
      </c>
      <c r="Z21" s="8">
        <v>1.2500000000000001E-2</v>
      </c>
      <c r="AA21" s="9">
        <v>1.0200000000000001E-2</v>
      </c>
      <c r="AB21" s="7">
        <v>6.0499999999999998E-3</v>
      </c>
      <c r="AC21" s="8">
        <v>9.1199999999999996E-3</v>
      </c>
      <c r="AD21" s="8">
        <v>7.2899999999999996E-3</v>
      </c>
      <c r="AE21" s="9">
        <v>9.9399999999999992E-3</v>
      </c>
      <c r="AF21" s="7">
        <v>8.3400000000000002E-3</v>
      </c>
      <c r="AG21" s="8">
        <v>8.5100000000000002E-3</v>
      </c>
      <c r="AH21" s="8">
        <v>6.5399999999999998E-3</v>
      </c>
      <c r="AI21" s="9">
        <v>7.11E-3</v>
      </c>
      <c r="AK21" s="16">
        <v>-0.48987273220143385</v>
      </c>
      <c r="AL21" s="16">
        <v>-0.57705730263581012</v>
      </c>
      <c r="AN21" s="21">
        <v>3.4477813414997443E-3</v>
      </c>
      <c r="AO21" s="22">
        <v>4.0681331314011086E-3</v>
      </c>
      <c r="AP21" s="22">
        <v>3.5988430573930751E-3</v>
      </c>
      <c r="AQ21" s="23">
        <v>4.6244836950266365E-3</v>
      </c>
      <c r="AR21" s="21">
        <v>1.0541498947150918E-3</v>
      </c>
      <c r="AS21" s="22">
        <v>8.3086910212927729E-4</v>
      </c>
      <c r="AT21" s="22">
        <v>1.3439339930857073E-3</v>
      </c>
      <c r="AU21" s="23">
        <v>1.2188106275594815E-3</v>
      </c>
      <c r="AV21" s="21">
        <v>2.1254945298467181E-3</v>
      </c>
      <c r="AW21" s="23">
        <v>2.3449078125145021E-3</v>
      </c>
      <c r="AY21" s="28">
        <f t="shared" si="0"/>
        <v>-1.8232139702893533</v>
      </c>
      <c r="AZ21" s="28">
        <f t="shared" si="1"/>
        <v>-0.81588940458680514</v>
      </c>
    </row>
    <row r="22" spans="1:52" ht="58" customHeight="1" x14ac:dyDescent="0.2">
      <c r="A22" s="44" t="s">
        <v>29</v>
      </c>
      <c r="B22" s="56"/>
      <c r="C22" s="45">
        <v>25.5</v>
      </c>
      <c r="D22" s="45">
        <v>1331.5</v>
      </c>
      <c r="E22" s="45">
        <v>-1</v>
      </c>
      <c r="F22" s="45">
        <v>1331.47</v>
      </c>
      <c r="G22" s="45">
        <f>ABS(D22-F22)</f>
        <v>2.9999999999972715E-2</v>
      </c>
      <c r="H22" s="46">
        <v>1331.4741000000001</v>
      </c>
      <c r="I22" s="45"/>
      <c r="J22" s="45">
        <v>2</v>
      </c>
      <c r="K22" s="45">
        <v>2</v>
      </c>
      <c r="L22" s="45"/>
      <c r="M22" s="45">
        <v>2</v>
      </c>
      <c r="N22" s="45"/>
      <c r="O22" s="45" t="s">
        <v>58</v>
      </c>
      <c r="P22" s="45"/>
      <c r="Q22" s="45"/>
      <c r="R22" s="45"/>
      <c r="S22" s="45"/>
      <c r="T22" s="45" t="s">
        <v>55</v>
      </c>
      <c r="U22" s="45" t="s">
        <v>56</v>
      </c>
      <c r="V22" s="53"/>
      <c r="W22" s="3"/>
      <c r="X22" s="7">
        <v>2.0400000000000001E-3</v>
      </c>
      <c r="Y22" s="8">
        <v>2.2599999999999999E-3</v>
      </c>
      <c r="Z22" s="8">
        <v>2.65E-3</v>
      </c>
      <c r="AA22" s="9">
        <v>2.2100000000000002E-3</v>
      </c>
      <c r="AB22" s="7">
        <v>1.06E-3</v>
      </c>
      <c r="AC22" s="8">
        <v>1.39E-3</v>
      </c>
      <c r="AD22" s="8">
        <v>6.5700000000000003E-3</v>
      </c>
      <c r="AE22" s="9">
        <v>7.6400000000000001E-3</v>
      </c>
      <c r="AF22" s="7">
        <v>3.8300000000000001E-3</v>
      </c>
      <c r="AG22" s="8">
        <v>6.6100000000000002E-4</v>
      </c>
      <c r="AH22" s="8">
        <v>1.01E-3</v>
      </c>
      <c r="AI22" s="9">
        <v>1.1000000000000001E-3</v>
      </c>
      <c r="AK22" s="16">
        <v>0.86296889726860382</v>
      </c>
      <c r="AL22" s="16">
        <v>-0.47266300025160546</v>
      </c>
      <c r="AN22" s="21">
        <v>1.2056634970379317E-3</v>
      </c>
      <c r="AO22" s="22">
        <v>1.2330469963388302E-3</v>
      </c>
      <c r="AP22" s="22">
        <v>1.3785593528266437E-3</v>
      </c>
      <c r="AQ22" s="23">
        <v>1.2100621385452621E-3</v>
      </c>
      <c r="AR22" s="21">
        <v>2.7741727786455175E-4</v>
      </c>
      <c r="AS22" s="22">
        <v>1.1896720338200414E-4</v>
      </c>
      <c r="AT22" s="22">
        <v>7.1337267838920092E-4</v>
      </c>
      <c r="AU22" s="23">
        <v>5.5304813070581335E-4</v>
      </c>
      <c r="AV22" s="21">
        <v>1.1870217827202334E-3</v>
      </c>
      <c r="AW22" s="23">
        <v>1.0667333172592578E-3</v>
      </c>
      <c r="AY22" s="28">
        <f t="shared" si="0"/>
        <v>-1.5961737188204912</v>
      </c>
      <c r="AZ22" s="28">
        <f t="shared" si="1"/>
        <v>-0.15746220563833546</v>
      </c>
    </row>
    <row r="23" spans="1:52" ht="58" customHeight="1" x14ac:dyDescent="0.2">
      <c r="A23" s="58" t="s">
        <v>30</v>
      </c>
      <c r="C23" s="2">
        <v>27.3</v>
      </c>
      <c r="D23" s="2">
        <v>1331.48</v>
      </c>
      <c r="E23" s="2">
        <v>-1</v>
      </c>
      <c r="F23" s="2">
        <v>1331.47</v>
      </c>
      <c r="G23" s="2">
        <f>ABS(D23-F23)</f>
        <v>9.9999999999909051E-3</v>
      </c>
      <c r="H23" s="59">
        <v>1331.4741000000001</v>
      </c>
      <c r="J23" s="2">
        <v>2</v>
      </c>
      <c r="K23" s="2">
        <v>2</v>
      </c>
      <c r="M23" s="2">
        <v>2</v>
      </c>
      <c r="O23" s="2" t="s">
        <v>59</v>
      </c>
      <c r="T23" s="2" t="s">
        <v>55</v>
      </c>
      <c r="U23" s="2" t="s">
        <v>56</v>
      </c>
      <c r="V23" s="61"/>
      <c r="W23" s="3"/>
      <c r="X23" s="7">
        <v>1.21E-2</v>
      </c>
      <c r="Y23" s="8">
        <v>1.17E-2</v>
      </c>
      <c r="Z23" s="8">
        <v>1.06E-2</v>
      </c>
      <c r="AA23" s="9">
        <v>9.4400000000000005E-3</v>
      </c>
      <c r="AB23" s="7">
        <v>7.2700000000000004E-3</v>
      </c>
      <c r="AC23" s="8">
        <v>6.4099999999999999E-3</v>
      </c>
      <c r="AD23" s="8">
        <v>2.99E-3</v>
      </c>
      <c r="AE23" s="9">
        <v>7.1500000000000001E-3</v>
      </c>
      <c r="AF23" s="7">
        <v>2.6800000000000001E-3</v>
      </c>
      <c r="AG23" s="8">
        <v>1.17E-2</v>
      </c>
      <c r="AH23" s="8">
        <v>5.8900000000000003E-3</v>
      </c>
      <c r="AI23" s="9">
        <v>7.4200000000000004E-3</v>
      </c>
      <c r="AK23" s="16">
        <v>-0.88007438509641289</v>
      </c>
      <c r="AL23" s="16">
        <v>-0.66288274459359653</v>
      </c>
      <c r="AN23" s="21">
        <v>4.8105084700717626E-3</v>
      </c>
      <c r="AO23" s="22">
        <v>5.1322246114748641E-3</v>
      </c>
      <c r="AP23" s="22">
        <v>5.4643159681776882E-3</v>
      </c>
      <c r="AQ23" s="23">
        <v>5.8777323700684517E-3</v>
      </c>
      <c r="AR23" s="21">
        <v>2.4717226816375324E-3</v>
      </c>
      <c r="AS23" s="22">
        <v>4.4874553627014359E-4</v>
      </c>
      <c r="AT23" s="22">
        <v>2.8972199105209832E-3</v>
      </c>
      <c r="AU23" s="23">
        <v>2.8899095736622999E-3</v>
      </c>
      <c r="AV23" s="21">
        <v>3.8198261371823429E-3</v>
      </c>
      <c r="AW23" s="23">
        <v>3.3008424703984611E-3</v>
      </c>
      <c r="AY23" s="28">
        <f t="shared" si="0"/>
        <v>-1.2894756141751689</v>
      </c>
      <c r="AZ23" s="28">
        <f t="shared" si="1"/>
        <v>-0.57973765767219099</v>
      </c>
    </row>
    <row r="24" spans="1:52" ht="58" customHeight="1" thickBot="1" x14ac:dyDescent="0.25">
      <c r="A24" s="48" t="s">
        <v>31</v>
      </c>
      <c r="B24" s="62"/>
      <c r="C24" s="49">
        <v>30.7</v>
      </c>
      <c r="D24" s="49">
        <v>1331.48</v>
      </c>
      <c r="E24" s="49">
        <v>-1</v>
      </c>
      <c r="F24" s="49">
        <v>1331.47</v>
      </c>
      <c r="G24" s="49">
        <f>ABS(D24-F24)</f>
        <v>9.9999999999909051E-3</v>
      </c>
      <c r="H24" s="50">
        <v>1331.4741000000001</v>
      </c>
      <c r="I24" s="49"/>
      <c r="J24" s="49">
        <v>2</v>
      </c>
      <c r="K24" s="49">
        <v>2</v>
      </c>
      <c r="L24" s="49"/>
      <c r="M24" s="49">
        <v>2</v>
      </c>
      <c r="N24" s="49"/>
      <c r="O24" s="49" t="s">
        <v>68</v>
      </c>
      <c r="P24" s="49"/>
      <c r="Q24" s="49"/>
      <c r="R24" s="49"/>
      <c r="S24" s="49"/>
      <c r="T24" s="49" t="s">
        <v>55</v>
      </c>
      <c r="U24" s="49" t="s">
        <v>56</v>
      </c>
      <c r="V24" s="55"/>
      <c r="W24" s="3"/>
      <c r="X24" s="7">
        <v>4.2700000000000002E-2</v>
      </c>
      <c r="Y24" s="8">
        <v>4.5499999999999999E-2</v>
      </c>
      <c r="Z24" s="8">
        <v>3.2099999999999997E-2</v>
      </c>
      <c r="AA24" s="9">
        <v>2.2100000000000002E-2</v>
      </c>
      <c r="AB24" s="7">
        <v>7.3299999999999997E-3</v>
      </c>
      <c r="AC24" s="8">
        <v>8.9700000000000005E-3</v>
      </c>
      <c r="AD24" s="8">
        <v>9.4800000000000006E-3</v>
      </c>
      <c r="AE24" s="9">
        <v>1.38E-2</v>
      </c>
      <c r="AF24" s="7">
        <v>5.3499999999999997E-3</v>
      </c>
      <c r="AG24" s="8">
        <v>5.28E-3</v>
      </c>
      <c r="AH24" s="8">
        <v>4.4000000000000003E-3</v>
      </c>
      <c r="AI24" s="9">
        <v>5.1399999999999996E-3</v>
      </c>
      <c r="AK24" s="16">
        <v>-1.847105628806248</v>
      </c>
      <c r="AL24" s="16">
        <v>-2.8196661572407988</v>
      </c>
      <c r="AN24" s="21">
        <v>6.704878049144046E-2</v>
      </c>
      <c r="AO24" s="22">
        <v>6.869972955697709E-2</v>
      </c>
      <c r="AP24" s="22">
        <v>8.9171758984920441E-2</v>
      </c>
      <c r="AQ24" s="23">
        <v>7.5442180206284515E-2</v>
      </c>
      <c r="AR24" s="21">
        <v>1.7909194038616503E-4</v>
      </c>
      <c r="AS24" s="22">
        <v>1.7217896785348254E-3</v>
      </c>
      <c r="AT24" s="22">
        <v>3.0623286806452849E-4</v>
      </c>
      <c r="AU24" s="23">
        <v>7.0379551802722757E-4</v>
      </c>
      <c r="AV24" s="21">
        <v>2.1270704177213931E-3</v>
      </c>
      <c r="AW24" s="23">
        <v>2.1442998513234333E-3</v>
      </c>
      <c r="AY24" s="28">
        <f t="shared" si="0"/>
        <v>-6.6890904136734095</v>
      </c>
      <c r="AZ24" s="28">
        <f t="shared" si="1"/>
        <v>-5.1358616856074839</v>
      </c>
    </row>
    <row r="25" spans="1:52" ht="62" customHeight="1" thickBot="1" x14ac:dyDescent="0.25">
      <c r="A25" s="30">
        <v>13</v>
      </c>
      <c r="B25" s="11"/>
      <c r="C25" s="32">
        <v>26.7</v>
      </c>
      <c r="D25" s="32">
        <v>1477.52</v>
      </c>
      <c r="E25" s="32">
        <v>-1</v>
      </c>
      <c r="F25" s="33">
        <v>1477.5320000000004</v>
      </c>
      <c r="G25" s="33">
        <f t="shared" ref="G25:G51" si="3">ABS(D25-F25)</f>
        <v>1.2000000000398359E-2</v>
      </c>
      <c r="H25" s="33">
        <v>1477.5320000000004</v>
      </c>
      <c r="I25" s="32"/>
      <c r="J25" s="32">
        <v>2</v>
      </c>
      <c r="K25" s="32">
        <v>2</v>
      </c>
      <c r="L25" s="32">
        <v>1</v>
      </c>
      <c r="M25" s="32">
        <v>2</v>
      </c>
      <c r="N25" s="32"/>
      <c r="O25" s="32"/>
      <c r="P25" s="32"/>
      <c r="Q25" s="32"/>
      <c r="R25" s="32"/>
      <c r="S25" s="32"/>
      <c r="T25" s="32" t="s">
        <v>55</v>
      </c>
      <c r="U25" s="32" t="s">
        <v>55</v>
      </c>
      <c r="V25" s="34"/>
      <c r="W25" s="3"/>
      <c r="X25" s="7">
        <v>1.9300000000000001E-3</v>
      </c>
      <c r="Y25" s="8">
        <v>2.0699999999999998E-3</v>
      </c>
      <c r="Z25" s="8">
        <v>1.75E-3</v>
      </c>
      <c r="AA25" s="9">
        <v>1.73E-3</v>
      </c>
      <c r="AB25" s="7">
        <v>3.3199999999999999E-4</v>
      </c>
      <c r="AC25" s="8">
        <v>1.92E-4</v>
      </c>
      <c r="AD25" s="8">
        <v>3.0600000000000001E-4</v>
      </c>
      <c r="AE25" s="9">
        <v>4.64E-4</v>
      </c>
      <c r="AF25" s="7">
        <v>3.1300000000000002E-4</v>
      </c>
      <c r="AG25" s="8">
        <v>2.0899999999999998E-3</v>
      </c>
      <c r="AH25" s="8">
        <v>1.36E-4</v>
      </c>
      <c r="AI25" s="9">
        <v>9.4300000000000002E-5</v>
      </c>
      <c r="AK25" s="16">
        <v>-2.5312006527824913</v>
      </c>
      <c r="AL25" s="16">
        <v>-1.5061663796224538</v>
      </c>
      <c r="AN25" s="21">
        <v>9.2372185688166465E-4</v>
      </c>
      <c r="AO25" s="22">
        <v>1.2485177060753802E-3</v>
      </c>
      <c r="AP25" s="22">
        <v>1.2498309527354259E-3</v>
      </c>
      <c r="AQ25" s="23">
        <v>1.2978337392746558E-3</v>
      </c>
      <c r="AR25" s="21">
        <v>1.1916515941529522E-4</v>
      </c>
      <c r="AS25" s="22">
        <v>2.2286685416821099E-5</v>
      </c>
      <c r="AT25" s="22">
        <v>5.9222866897374371E-5</v>
      </c>
      <c r="AU25" s="23">
        <v>1.4817646586587151E-5</v>
      </c>
      <c r="AV25" s="21">
        <v>4.3663440521196498E-5</v>
      </c>
      <c r="AW25" s="23">
        <v>2.8065769536740828E-5</v>
      </c>
      <c r="AY25" s="28">
        <f t="shared" si="0"/>
        <v>-4.4530489790796643</v>
      </c>
      <c r="AZ25" s="28">
        <f t="shared" si="1"/>
        <v>-5.0400530413536178</v>
      </c>
    </row>
    <row r="26" spans="1:52" ht="62" customHeight="1" thickBot="1" x14ac:dyDescent="0.25">
      <c r="A26" s="30">
        <v>14</v>
      </c>
      <c r="B26" s="11"/>
      <c r="C26" s="32">
        <v>20.9</v>
      </c>
      <c r="D26" s="32">
        <v>911.39</v>
      </c>
      <c r="E26" s="32">
        <v>-1</v>
      </c>
      <c r="F26" s="32">
        <v>911.34</v>
      </c>
      <c r="G26" s="32">
        <f t="shared" si="3"/>
        <v>4.9999999999954525E-2</v>
      </c>
      <c r="H26" s="33">
        <v>911.33609999999999</v>
      </c>
      <c r="I26" s="32"/>
      <c r="J26" s="32">
        <v>3</v>
      </c>
      <c r="K26" s="32">
        <v>2</v>
      </c>
      <c r="L26" s="32"/>
      <c r="M26" s="32"/>
      <c r="N26" s="32"/>
      <c r="O26" s="32"/>
      <c r="P26" s="32"/>
      <c r="Q26" s="32"/>
      <c r="R26" s="32"/>
      <c r="S26" s="32"/>
      <c r="T26" s="32" t="s">
        <v>56</v>
      </c>
      <c r="U26" s="32" t="s">
        <v>56</v>
      </c>
      <c r="V26" s="34"/>
      <c r="W26" s="3"/>
      <c r="X26" s="7">
        <v>3.4299999999999999E-3</v>
      </c>
      <c r="Y26" s="8">
        <v>2.5100000000000001E-3</v>
      </c>
      <c r="Z26" s="8">
        <v>1.97E-3</v>
      </c>
      <c r="AA26" s="9">
        <v>2.4599999999999999E-3</v>
      </c>
      <c r="AB26" s="7">
        <v>5.5500000000000002E-3</v>
      </c>
      <c r="AC26" s="8">
        <v>5.9300000000000004E-3</v>
      </c>
      <c r="AD26" s="8">
        <v>4.5500000000000002E-3</v>
      </c>
      <c r="AE26" s="9">
        <v>4.7499999999999999E-3</v>
      </c>
      <c r="AF26" s="7">
        <v>4.3899999999999998E-3</v>
      </c>
      <c r="AG26" s="8">
        <v>4.0200000000000001E-3</v>
      </c>
      <c r="AH26" s="8">
        <v>4.0800000000000003E-3</v>
      </c>
      <c r="AI26" s="9">
        <v>5.1000000000000004E-3</v>
      </c>
      <c r="AK26" s="16">
        <v>1.0027797600909862</v>
      </c>
      <c r="AL26" s="16">
        <v>0.7623395886587353</v>
      </c>
      <c r="AN26" s="21">
        <v>3.5486995553641767E-3</v>
      </c>
      <c r="AO26" s="22">
        <v>3.7555759030893231E-3</v>
      </c>
      <c r="AP26" s="22">
        <v>4.1837328321150244E-3</v>
      </c>
      <c r="AQ26" s="23">
        <v>3.7585712618269647E-3</v>
      </c>
      <c r="AR26" s="21">
        <v>6.7391925251143771E-3</v>
      </c>
      <c r="AS26" s="22">
        <v>6.7360625418218705E-3</v>
      </c>
      <c r="AT26" s="22">
        <v>7.3399521349032963E-3</v>
      </c>
      <c r="AU26" s="23">
        <v>7.308894299554794E-3</v>
      </c>
      <c r="AV26" s="21">
        <v>5.8778096304779818E-3</v>
      </c>
      <c r="AW26" s="23">
        <v>5.3000545966560304E-3</v>
      </c>
      <c r="AY26" s="28">
        <f t="shared" si="0"/>
        <v>0.88332138443164132</v>
      </c>
      <c r="AZ26" s="28">
        <f t="shared" si="1"/>
        <v>0.55215893446760078</v>
      </c>
    </row>
    <row r="27" spans="1:52" ht="102" customHeight="1" thickBot="1" x14ac:dyDescent="0.25">
      <c r="A27" s="30">
        <v>15</v>
      </c>
      <c r="B27" s="11" t="s">
        <v>92</v>
      </c>
      <c r="C27" s="32">
        <v>18.3</v>
      </c>
      <c r="D27" s="32">
        <v>716.32</v>
      </c>
      <c r="E27" s="32">
        <v>-1</v>
      </c>
      <c r="F27" s="32">
        <v>716.27</v>
      </c>
      <c r="G27" s="32">
        <f t="shared" si="3"/>
        <v>5.0000000000068212E-2</v>
      </c>
      <c r="H27" s="33">
        <v>716.27310000000011</v>
      </c>
      <c r="I27" s="32"/>
      <c r="J27" s="32"/>
      <c r="K27" s="32">
        <v>2</v>
      </c>
      <c r="L27" s="32"/>
      <c r="M27" s="32">
        <v>1</v>
      </c>
      <c r="N27" s="32"/>
      <c r="O27" s="32"/>
      <c r="P27" s="32"/>
      <c r="Q27" s="32"/>
      <c r="R27" s="32" t="s">
        <v>64</v>
      </c>
      <c r="S27" s="32"/>
      <c r="T27" s="32" t="s">
        <v>55</v>
      </c>
      <c r="U27" s="32" t="s">
        <v>56</v>
      </c>
      <c r="V27" s="34" t="s">
        <v>91</v>
      </c>
      <c r="W27" s="3"/>
      <c r="X27" s="7">
        <v>2.2699999999999999E-4</v>
      </c>
      <c r="Y27" s="8">
        <v>1.64E-4</v>
      </c>
      <c r="Z27" s="8">
        <v>2.8200000000000002E-4</v>
      </c>
      <c r="AA27" s="9">
        <v>2.3599999999999999E-4</v>
      </c>
      <c r="AB27" s="7">
        <v>2.9700000000000001E-4</v>
      </c>
      <c r="AC27" s="8">
        <v>3.6299999999999999E-4</v>
      </c>
      <c r="AD27" s="8">
        <v>5.1099999999999995E-4</v>
      </c>
      <c r="AE27" s="9">
        <v>3.6299999999999999E-4</v>
      </c>
      <c r="AF27" s="7">
        <v>4.55E-4</v>
      </c>
      <c r="AG27" s="8">
        <v>2.63E-4</v>
      </c>
      <c r="AH27" s="8">
        <v>4.2499999999999998E-4</v>
      </c>
      <c r="AI27" s="9">
        <v>1.18E-4</v>
      </c>
      <c r="AK27" s="16">
        <v>0.7549462833088264</v>
      </c>
      <c r="AL27" s="16">
        <v>0.47221607613411287</v>
      </c>
      <c r="AN27" s="21">
        <v>2.8096999870986996E-4</v>
      </c>
      <c r="AO27" s="22">
        <v>2.8081957366488623E-4</v>
      </c>
      <c r="AP27" s="22">
        <v>2.8397307965837362E-4</v>
      </c>
      <c r="AQ27" s="23">
        <v>2.5225524484962094E-4</v>
      </c>
      <c r="AR27" s="21">
        <v>3.21162129317702E-4</v>
      </c>
      <c r="AS27" s="22">
        <v>6.3286244780505344E-4</v>
      </c>
      <c r="AT27" s="22">
        <v>3.2242252178877907E-4</v>
      </c>
      <c r="AU27" s="23">
        <v>6.2094445855327208E-4</v>
      </c>
      <c r="AV27" s="21">
        <v>4.6253569832012409E-4</v>
      </c>
      <c r="AW27" s="23">
        <v>4.342910874396522E-4</v>
      </c>
      <c r="AY27" s="28">
        <f t="shared" si="0"/>
        <v>0.78911586355015495</v>
      </c>
      <c r="AZ27" s="28">
        <f t="shared" si="1"/>
        <v>0.70799970384794475</v>
      </c>
    </row>
    <row r="28" spans="1:52" ht="63" customHeight="1" x14ac:dyDescent="0.2">
      <c r="A28" s="44" t="s">
        <v>32</v>
      </c>
      <c r="B28" s="56"/>
      <c r="C28" s="45">
        <v>22.2</v>
      </c>
      <c r="D28" s="45">
        <v>1114.46</v>
      </c>
      <c r="E28" s="45">
        <v>-1</v>
      </c>
      <c r="F28" s="64">
        <v>1114.4155000000003</v>
      </c>
      <c r="G28" s="46">
        <f t="shared" si="3"/>
        <v>4.4499999999743522E-2</v>
      </c>
      <c r="H28" s="64">
        <v>1114.4155000000003</v>
      </c>
      <c r="I28" s="45"/>
      <c r="J28" s="45">
        <v>3</v>
      </c>
      <c r="K28" s="45">
        <v>3</v>
      </c>
      <c r="L28" s="45"/>
      <c r="M28" s="45"/>
      <c r="N28" s="45"/>
      <c r="O28" s="45" t="s">
        <v>58</v>
      </c>
      <c r="P28" s="45"/>
      <c r="Q28" s="45"/>
      <c r="R28" s="45"/>
      <c r="S28" s="45"/>
      <c r="T28" s="45" t="str">
        <f>IF(M28&gt;0,"Yes","No")</f>
        <v>No</v>
      </c>
      <c r="U28" s="45" t="str">
        <f>IF(L28&gt;0,"Yes","No")</f>
        <v>No</v>
      </c>
      <c r="V28" s="53"/>
      <c r="W28" s="3"/>
      <c r="X28" s="7">
        <v>2.2800000000000001E-2</v>
      </c>
      <c r="Y28" s="8">
        <v>1.7100000000000001E-2</v>
      </c>
      <c r="Z28" s="8">
        <v>2.24E-2</v>
      </c>
      <c r="AA28" s="9">
        <v>1.84E-2</v>
      </c>
      <c r="AB28" s="7">
        <v>4.0599999999999997E-2</v>
      </c>
      <c r="AC28" s="8">
        <v>3.5499999999999997E-2</v>
      </c>
      <c r="AD28" s="8">
        <v>4.0599999999999997E-2</v>
      </c>
      <c r="AE28" s="9">
        <v>3.6400000000000002E-2</v>
      </c>
      <c r="AF28" s="7">
        <v>4.8500000000000001E-2</v>
      </c>
      <c r="AG28" s="8">
        <v>3.8199999999999998E-2</v>
      </c>
      <c r="AH28" s="8">
        <v>4.6300000000000001E-2</v>
      </c>
      <c r="AI28" s="9">
        <v>4.1599999999999998E-2</v>
      </c>
      <c r="AK28" s="16">
        <v>0.92383370422200761</v>
      </c>
      <c r="AL28" s="16">
        <v>1.1134129803516597</v>
      </c>
      <c r="AN28" s="21">
        <v>3.9583347560611618E-2</v>
      </c>
      <c r="AO28" s="22">
        <v>3.7265901489553811E-2</v>
      </c>
      <c r="AP28" s="22">
        <v>4.1212711990534744E-2</v>
      </c>
      <c r="AQ28" s="23">
        <v>5.0651318141760535E-2</v>
      </c>
      <c r="AR28" s="21">
        <v>7.2398489079830486E-2</v>
      </c>
      <c r="AS28" s="22">
        <v>7.3130210884549116E-2</v>
      </c>
      <c r="AT28" s="22">
        <v>8.5931512565212129E-2</v>
      </c>
      <c r="AU28" s="23">
        <v>7.4312092341542263E-2</v>
      </c>
      <c r="AV28" s="21">
        <v>4.8169849487617267E-2</v>
      </c>
      <c r="AW28" s="23">
        <v>6.1773517075542905E-2</v>
      </c>
      <c r="AY28" s="28">
        <f t="shared" si="0"/>
        <v>0.85788421087423172</v>
      </c>
      <c r="AZ28" s="28">
        <f t="shared" si="1"/>
        <v>0.38218703119224268</v>
      </c>
    </row>
    <row r="29" spans="1:52" ht="63" customHeight="1" x14ac:dyDescent="0.2">
      <c r="A29" s="58" t="s">
        <v>33</v>
      </c>
      <c r="C29" s="2">
        <v>22.7</v>
      </c>
      <c r="D29" s="2">
        <v>1114.44</v>
      </c>
      <c r="E29" s="2">
        <v>-1</v>
      </c>
      <c r="F29" s="65">
        <v>1114.4155000000003</v>
      </c>
      <c r="G29" s="59">
        <f t="shared" si="3"/>
        <v>2.4499999999761712E-2</v>
      </c>
      <c r="H29" s="65">
        <v>1114.4155000000003</v>
      </c>
      <c r="J29" s="2">
        <v>3</v>
      </c>
      <c r="K29" s="2">
        <v>3</v>
      </c>
      <c r="O29" s="2" t="s">
        <v>59</v>
      </c>
      <c r="T29" s="2" t="str">
        <f t="shared" ref="T29:T31" si="4">IF(M29&gt;0,"Yes","No")</f>
        <v>No</v>
      </c>
      <c r="U29" s="2" t="str">
        <f t="shared" ref="U29:U31" si="5">IF(L29&gt;0,"Yes","No")</f>
        <v>No</v>
      </c>
      <c r="V29" s="61"/>
      <c r="W29" s="3"/>
      <c r="X29" s="7">
        <v>3.2899999999999999E-2</v>
      </c>
      <c r="Y29" s="8">
        <v>3.0300000000000001E-2</v>
      </c>
      <c r="Z29" s="8">
        <v>2.5100000000000001E-2</v>
      </c>
      <c r="AA29" s="9">
        <v>2.7199999999999998E-2</v>
      </c>
      <c r="AB29" s="7">
        <v>5.6399999999999999E-2</v>
      </c>
      <c r="AC29" s="8">
        <v>4.5699999999999998E-2</v>
      </c>
      <c r="AD29" s="8">
        <v>6.13E-2</v>
      </c>
      <c r="AE29" s="9">
        <v>6.0299999999999999E-2</v>
      </c>
      <c r="AF29" s="7">
        <v>6.0600000000000001E-2</v>
      </c>
      <c r="AG29" s="8">
        <v>5.28E-2</v>
      </c>
      <c r="AH29" s="8">
        <v>4.5999999999999999E-2</v>
      </c>
      <c r="AI29" s="9">
        <v>5.6500000000000002E-2</v>
      </c>
      <c r="AK29" s="16">
        <v>0.95367240475569881</v>
      </c>
      <c r="AL29" s="16">
        <v>0.90247039171908516</v>
      </c>
      <c r="AN29" s="21">
        <v>4.0929843860476774E-2</v>
      </c>
      <c r="AO29" s="22">
        <v>3.7691957152727419E-2</v>
      </c>
      <c r="AP29" s="22">
        <v>3.9666726743110933E-2</v>
      </c>
      <c r="AQ29" s="23">
        <v>3.2972249321804953E-2</v>
      </c>
      <c r="AR29" s="21">
        <v>6.8723134812021358E-2</v>
      </c>
      <c r="AS29" s="22">
        <v>6.4909098435295576E-2</v>
      </c>
      <c r="AT29" s="22">
        <v>5.9047264833169535E-2</v>
      </c>
      <c r="AU29" s="23">
        <v>6.8777918508156607E-2</v>
      </c>
      <c r="AV29" s="21">
        <v>4.722368640766237E-2</v>
      </c>
      <c r="AW29" s="23">
        <v>5.1022516648162347E-2</v>
      </c>
      <c r="AY29" s="28">
        <f t="shared" si="0"/>
        <v>0.78953805907091157</v>
      </c>
      <c r="AZ29" s="28">
        <f t="shared" si="1"/>
        <v>0.37743562172085715</v>
      </c>
    </row>
    <row r="30" spans="1:52" ht="63" customHeight="1" x14ac:dyDescent="0.2">
      <c r="A30" s="58" t="s">
        <v>34</v>
      </c>
      <c r="C30" s="2">
        <v>25.3</v>
      </c>
      <c r="D30" s="2">
        <v>1114.46</v>
      </c>
      <c r="E30" s="2">
        <v>-1</v>
      </c>
      <c r="F30" s="65">
        <v>1114.4155000000003</v>
      </c>
      <c r="G30" s="59">
        <f t="shared" si="3"/>
        <v>4.4499999999743522E-2</v>
      </c>
      <c r="H30" s="65">
        <v>1114.4155000000003</v>
      </c>
      <c r="J30" s="2">
        <v>3</v>
      </c>
      <c r="K30" s="2">
        <v>3</v>
      </c>
      <c r="O30" s="2" t="s">
        <v>68</v>
      </c>
      <c r="T30" s="2" t="str">
        <f t="shared" si="4"/>
        <v>No</v>
      </c>
      <c r="U30" s="2" t="str">
        <f t="shared" si="5"/>
        <v>No</v>
      </c>
      <c r="V30" s="61"/>
      <c r="W30" s="3"/>
      <c r="X30" s="7">
        <v>7.7099999999999998E-3</v>
      </c>
      <c r="Y30" s="8">
        <v>7.43E-3</v>
      </c>
      <c r="Z30" s="8">
        <v>8.3999999999999995E-3</v>
      </c>
      <c r="AA30" s="9">
        <v>7.4599999999999996E-3</v>
      </c>
      <c r="AB30" s="7">
        <v>1.7299999999999999E-2</v>
      </c>
      <c r="AC30" s="8">
        <v>1.55E-2</v>
      </c>
      <c r="AD30" s="8">
        <v>1.4800000000000001E-2</v>
      </c>
      <c r="AE30" s="9">
        <v>1.77E-2</v>
      </c>
      <c r="AF30" s="7">
        <v>1.5900000000000001E-2</v>
      </c>
      <c r="AG30" s="8">
        <v>2.0199999999999999E-2</v>
      </c>
      <c r="AH30" s="8">
        <v>1.5100000000000001E-2</v>
      </c>
      <c r="AI30" s="9">
        <v>1.9699999999999999E-2</v>
      </c>
      <c r="AK30" s="16">
        <v>1.0748147762721931</v>
      </c>
      <c r="AL30" s="16">
        <v>1.1935174119652787</v>
      </c>
      <c r="AN30" s="21">
        <v>2.6780867366321751E-3</v>
      </c>
      <c r="AO30" s="22">
        <v>3.0035876575879058E-3</v>
      </c>
      <c r="AP30" s="22">
        <v>3.4224667218897701E-3</v>
      </c>
      <c r="AQ30" s="23">
        <v>2.6309663186132042E-3</v>
      </c>
      <c r="AR30" s="21">
        <v>6.6302997618404406E-3</v>
      </c>
      <c r="AS30" s="22">
        <v>5.748384889813718E-3</v>
      </c>
      <c r="AT30" s="22">
        <v>7.1928318689170505E-3</v>
      </c>
      <c r="AU30" s="23">
        <v>6.965489351094499E-3</v>
      </c>
      <c r="AV30" s="21">
        <v>4.5838796143397934E-3</v>
      </c>
      <c r="AW30" s="23">
        <v>5.2691025486419785E-3</v>
      </c>
      <c r="AY30" s="28">
        <f t="shared" si="0"/>
        <v>1.1771745531224762</v>
      </c>
      <c r="AZ30" s="28">
        <f t="shared" si="1"/>
        <v>0.74780130078203644</v>
      </c>
    </row>
    <row r="31" spans="1:52" ht="63" customHeight="1" x14ac:dyDescent="0.2">
      <c r="A31" s="58" t="s">
        <v>35</v>
      </c>
      <c r="C31" s="2">
        <v>25.7</v>
      </c>
      <c r="D31" s="2">
        <v>1114.44</v>
      </c>
      <c r="E31" s="2">
        <v>-1</v>
      </c>
      <c r="F31" s="65">
        <v>1114.4155000000003</v>
      </c>
      <c r="G31" s="59">
        <f t="shared" si="3"/>
        <v>2.4499999999761712E-2</v>
      </c>
      <c r="H31" s="65">
        <v>1114.4155000000003</v>
      </c>
      <c r="J31" s="2">
        <v>3</v>
      </c>
      <c r="K31" s="2">
        <v>3</v>
      </c>
      <c r="O31" s="2" t="s">
        <v>69</v>
      </c>
      <c r="T31" s="2" t="str">
        <f t="shared" si="4"/>
        <v>No</v>
      </c>
      <c r="U31" s="2" t="str">
        <f t="shared" si="5"/>
        <v>No</v>
      </c>
      <c r="V31" s="61"/>
      <c r="W31" s="3"/>
      <c r="X31" s="7">
        <v>1.9800000000000002E-2</v>
      </c>
      <c r="Y31" s="8">
        <v>1.6500000000000001E-2</v>
      </c>
      <c r="Z31" s="8">
        <v>1.7600000000000001E-2</v>
      </c>
      <c r="AA31" s="9">
        <v>1.5900000000000001E-2</v>
      </c>
      <c r="AB31" s="7">
        <v>4.53E-2</v>
      </c>
      <c r="AC31" s="8">
        <v>4.5600000000000002E-2</v>
      </c>
      <c r="AD31" s="8">
        <v>5.4699999999999999E-2</v>
      </c>
      <c r="AE31" s="9">
        <v>5.1900000000000002E-2</v>
      </c>
      <c r="AF31" s="7">
        <v>4.41E-2</v>
      </c>
      <c r="AG31" s="8">
        <v>6.1199999999999997E-2</v>
      </c>
      <c r="AH31" s="8">
        <v>5.91E-2</v>
      </c>
      <c r="AI31" s="9">
        <v>5.8900000000000001E-2</v>
      </c>
      <c r="AK31" s="16">
        <v>1.5005537117421757</v>
      </c>
      <c r="AL31" s="16">
        <v>1.6776843096128213</v>
      </c>
      <c r="AN31" s="21">
        <v>1.5178033116930197E-2</v>
      </c>
      <c r="AO31" s="22">
        <v>1.6271834073697592E-2</v>
      </c>
      <c r="AP31" s="22">
        <v>1.5271510308646381E-2</v>
      </c>
      <c r="AQ31" s="23">
        <v>1.2284667635548035E-2</v>
      </c>
      <c r="AR31" s="21">
        <v>3.1250792612811495E-2</v>
      </c>
      <c r="AS31" s="22">
        <v>3.1491269054488215E-2</v>
      </c>
      <c r="AT31" s="22">
        <v>2.9158508612353983E-2</v>
      </c>
      <c r="AU31" s="23">
        <v>3.6724943722032E-2</v>
      </c>
      <c r="AV31" s="21">
        <v>1.9486168747931906E-2</v>
      </c>
      <c r="AW31" s="23">
        <v>2.2265645914357785E-2</v>
      </c>
      <c r="AY31" s="28">
        <f t="shared" si="0"/>
        <v>1.1242421718764684</v>
      </c>
      <c r="AZ31" s="28">
        <f t="shared" si="1"/>
        <v>0.50097613760390258</v>
      </c>
    </row>
    <row r="32" spans="1:52" ht="63" customHeight="1" thickBot="1" x14ac:dyDescent="0.25">
      <c r="A32" s="48" t="s">
        <v>36</v>
      </c>
      <c r="B32" s="62"/>
      <c r="C32" s="49">
        <v>26.4</v>
      </c>
      <c r="D32" s="49">
        <v>1114.42</v>
      </c>
      <c r="E32" s="49">
        <v>-1</v>
      </c>
      <c r="F32" s="66">
        <v>1114.4155000000003</v>
      </c>
      <c r="G32" s="50">
        <f t="shared" si="3"/>
        <v>4.4999999997799023E-3</v>
      </c>
      <c r="H32" s="66">
        <v>1114.4155000000003</v>
      </c>
      <c r="I32" s="49"/>
      <c r="J32" s="49">
        <v>3</v>
      </c>
      <c r="K32" s="49">
        <v>3</v>
      </c>
      <c r="L32" s="49"/>
      <c r="M32" s="49"/>
      <c r="N32" s="49"/>
      <c r="O32" s="49" t="s">
        <v>390</v>
      </c>
      <c r="P32" s="49"/>
      <c r="Q32" s="49"/>
      <c r="R32" s="49"/>
      <c r="S32" s="49"/>
      <c r="T32" s="49" t="str">
        <f t="shared" ref="T32:T41" si="6">IF(M32&gt;0,"Yes","No")</f>
        <v>No</v>
      </c>
      <c r="U32" s="49" t="str">
        <f t="shared" ref="U32:U41" si="7">IF(L32&gt;0,"Yes","No")</f>
        <v>No</v>
      </c>
      <c r="V32" s="55"/>
      <c r="W32" s="3"/>
      <c r="X32" s="7">
        <v>7.4200000000000004E-4</v>
      </c>
      <c r="Y32" s="8">
        <v>9.9099999999999991E-4</v>
      </c>
      <c r="Z32" s="8">
        <v>1.07E-3</v>
      </c>
      <c r="AA32" s="9">
        <v>9.3400000000000004E-4</v>
      </c>
      <c r="AB32" s="7">
        <v>1.6199999999999999E-3</v>
      </c>
      <c r="AC32" s="8">
        <v>2.3600000000000001E-3</v>
      </c>
      <c r="AD32" s="8">
        <v>2.3900000000000002E-3</v>
      </c>
      <c r="AE32" s="9">
        <v>3.5000000000000001E-3</v>
      </c>
      <c r="AF32" s="7">
        <v>3.3700000000000002E-3</v>
      </c>
      <c r="AG32" s="8">
        <v>3.6600000000000001E-3</v>
      </c>
      <c r="AH32" s="8">
        <v>4.9100000000000003E-3</v>
      </c>
      <c r="AI32" s="9">
        <v>5.7600000000000004E-3</v>
      </c>
      <c r="AK32" s="16">
        <v>1.4011695209630157</v>
      </c>
      <c r="AL32" s="16">
        <v>2.2437968914769781</v>
      </c>
      <c r="AN32" s="21">
        <v>1.3021099519729227E-3</v>
      </c>
      <c r="AO32" s="22">
        <v>1.3037652519065808E-3</v>
      </c>
      <c r="AP32" s="22">
        <v>1.7215479064811028E-3</v>
      </c>
      <c r="AQ32" s="23">
        <v>1.1235212422238013E-3</v>
      </c>
      <c r="AR32" s="21">
        <v>1.6070175860829255E-3</v>
      </c>
      <c r="AS32" s="22">
        <v>1.9412829489001806E-3</v>
      </c>
      <c r="AT32" s="22">
        <v>1.361772593022613E-3</v>
      </c>
      <c r="AU32" s="23">
        <v>2.1661282568873159E-3</v>
      </c>
      <c r="AV32" s="21">
        <v>1.305969799500706E-3</v>
      </c>
      <c r="AW32" s="23">
        <v>1.4265992379976235E-3</v>
      </c>
      <c r="AY32" s="28">
        <f t="shared" si="0"/>
        <v>0.37646891470685923</v>
      </c>
      <c r="AZ32" s="28">
        <f t="shared" si="1"/>
        <v>3.7517533624071668E-3</v>
      </c>
    </row>
    <row r="33" spans="1:52" ht="78" customHeight="1" thickBot="1" x14ac:dyDescent="0.25">
      <c r="A33" s="30">
        <v>17</v>
      </c>
      <c r="B33" s="11"/>
      <c r="C33" s="32">
        <v>25.6</v>
      </c>
      <c r="D33" s="32">
        <v>1551.48</v>
      </c>
      <c r="E33" s="32">
        <v>-1</v>
      </c>
      <c r="F33" s="67">
        <v>1551.5688000000002</v>
      </c>
      <c r="G33" s="33">
        <f t="shared" si="3"/>
        <v>8.880000000021937E-2</v>
      </c>
      <c r="H33" s="67">
        <v>1551.5688000000002</v>
      </c>
      <c r="I33" s="32"/>
      <c r="J33" s="32">
        <v>3</v>
      </c>
      <c r="K33" s="32">
        <v>3</v>
      </c>
      <c r="L33" s="32">
        <v>1</v>
      </c>
      <c r="M33" s="32">
        <v>1</v>
      </c>
      <c r="N33" s="32"/>
      <c r="O33" s="32"/>
      <c r="P33" s="32"/>
      <c r="Q33" s="32"/>
      <c r="R33" s="32"/>
      <c r="S33" s="32"/>
      <c r="T33" s="32" t="str">
        <f t="shared" si="6"/>
        <v>Yes</v>
      </c>
      <c r="U33" s="32" t="str">
        <f t="shared" si="7"/>
        <v>Yes</v>
      </c>
      <c r="V33" s="34"/>
      <c r="W33" s="3"/>
      <c r="X33" s="7">
        <v>1.6100000000000001E-3</v>
      </c>
      <c r="Y33" s="8">
        <v>1.65E-3</v>
      </c>
      <c r="Z33" s="8">
        <v>1.67E-3</v>
      </c>
      <c r="AA33" s="9">
        <v>1.6800000000000001E-3</v>
      </c>
      <c r="AB33" s="7">
        <v>1.76E-4</v>
      </c>
      <c r="AC33" s="8">
        <v>1.3600000000000001E-3</v>
      </c>
      <c r="AD33" s="8">
        <v>1.1999999999999999E-3</v>
      </c>
      <c r="AE33" s="9">
        <v>4.6200000000000001E-4</v>
      </c>
      <c r="AF33" s="7">
        <v>5.5800000000000001E-4</v>
      </c>
      <c r="AG33" s="8">
        <v>8.0500000000000005E-4</v>
      </c>
      <c r="AH33" s="8">
        <v>1.8000000000000001E-4</v>
      </c>
      <c r="AI33" s="9">
        <v>2.42E-4</v>
      </c>
      <c r="AK33" s="16">
        <v>-1.0474803329147222</v>
      </c>
      <c r="AL33" s="16">
        <v>-1.8887261974785918</v>
      </c>
      <c r="AN33" s="21">
        <v>3.2808356748005954E-4</v>
      </c>
      <c r="AO33" s="22">
        <v>2.9645441959954394E-4</v>
      </c>
      <c r="AP33" s="22">
        <v>3.5928601423488649E-4</v>
      </c>
      <c r="AQ33" s="23">
        <v>4.1363415739529018E-4</v>
      </c>
      <c r="AR33" s="21">
        <v>1.4197184571347347E-4</v>
      </c>
      <c r="AS33" s="22">
        <v>1.4629239089241708E-4</v>
      </c>
      <c r="AT33" s="22">
        <v>4.6114815251059837E-4</v>
      </c>
      <c r="AU33" s="23">
        <v>4.2439589779675696E-4</v>
      </c>
      <c r="AV33" s="21">
        <v>3.7207973431377633E-4</v>
      </c>
      <c r="AW33" s="23">
        <v>4.1042899292381967E-4</v>
      </c>
      <c r="AY33" s="28">
        <f t="shared" si="0"/>
        <v>-0.25160828950969288</v>
      </c>
      <c r="AZ33" s="28">
        <f t="shared" si="1"/>
        <v>0.16337365948623861</v>
      </c>
    </row>
    <row r="34" spans="1:52" ht="78" customHeight="1" x14ac:dyDescent="0.2">
      <c r="A34" s="44" t="s">
        <v>37</v>
      </c>
      <c r="B34" s="56"/>
      <c r="C34" s="45">
        <v>24.8</v>
      </c>
      <c r="D34" s="45">
        <v>1405.5</v>
      </c>
      <c r="E34" s="45">
        <v>-1</v>
      </c>
      <c r="F34" s="64">
        <v>1405.5109000000002</v>
      </c>
      <c r="G34" s="46">
        <f t="shared" si="3"/>
        <v>1.0900000000219734E-2</v>
      </c>
      <c r="H34" s="64">
        <v>1405.5109000000002</v>
      </c>
      <c r="I34" s="45"/>
      <c r="J34" s="45">
        <v>3</v>
      </c>
      <c r="K34" s="45">
        <v>3</v>
      </c>
      <c r="L34" s="45"/>
      <c r="M34" s="45">
        <v>1</v>
      </c>
      <c r="N34" s="45"/>
      <c r="O34" s="45" t="s">
        <v>58</v>
      </c>
      <c r="P34" s="45"/>
      <c r="Q34" s="45"/>
      <c r="R34" s="45"/>
      <c r="S34" s="45"/>
      <c r="T34" s="45" t="str">
        <f t="shared" si="6"/>
        <v>Yes</v>
      </c>
      <c r="U34" s="45" t="str">
        <f t="shared" si="7"/>
        <v>No</v>
      </c>
      <c r="V34" s="53"/>
      <c r="W34" s="3"/>
      <c r="X34" s="7">
        <v>1.03E-2</v>
      </c>
      <c r="Y34" s="8">
        <v>9.2899999999999996E-3</v>
      </c>
      <c r="Z34" s="8">
        <v>1.0500000000000001E-2</v>
      </c>
      <c r="AA34" s="9">
        <v>9.8499999999999994E-3</v>
      </c>
      <c r="AB34" s="7">
        <v>3.98E-3</v>
      </c>
      <c r="AC34" s="8">
        <v>4.1099999999999999E-3</v>
      </c>
      <c r="AD34" s="8">
        <v>5.5799999999999999E-3</v>
      </c>
      <c r="AE34" s="9">
        <v>4.6800000000000001E-3</v>
      </c>
      <c r="AF34" s="7">
        <v>6.2100000000000002E-3</v>
      </c>
      <c r="AG34" s="8">
        <v>4.1800000000000002E-4</v>
      </c>
      <c r="AH34" s="8">
        <v>1.1100000000000001E-3</v>
      </c>
      <c r="AI34" s="9">
        <v>3.4499999999999998E-4</v>
      </c>
      <c r="AK34" s="16">
        <v>-1.1220542697133975</v>
      </c>
      <c r="AL34" s="16">
        <v>-2.304871580008967</v>
      </c>
      <c r="AN34" s="21">
        <v>9.5121489326267517E-3</v>
      </c>
      <c r="AO34" s="22">
        <v>1.0787938927127792E-2</v>
      </c>
      <c r="AP34" s="22">
        <v>1.235687341570914E-2</v>
      </c>
      <c r="AQ34" s="23">
        <v>9.7096983674957761E-3</v>
      </c>
      <c r="AR34" s="21">
        <v>3.5870241774030118E-3</v>
      </c>
      <c r="AS34" s="22">
        <v>2.4885438625554643E-3</v>
      </c>
      <c r="AT34" s="22">
        <v>5.7216292090545955E-3</v>
      </c>
      <c r="AU34" s="23">
        <v>4.8081308442350671E-3</v>
      </c>
      <c r="AV34" s="21">
        <v>8.7858900788883292E-3</v>
      </c>
      <c r="AW34" s="23">
        <v>8.5243874733697579E-3</v>
      </c>
      <c r="AY34" s="28">
        <f t="shared" si="0"/>
        <v>-1.3512831569930648</v>
      </c>
      <c r="AZ34" s="28">
        <f t="shared" si="1"/>
        <v>-0.29130052833231901</v>
      </c>
    </row>
    <row r="35" spans="1:52" ht="78" customHeight="1" x14ac:dyDescent="0.2">
      <c r="A35" s="58" t="s">
        <v>38</v>
      </c>
      <c r="C35" s="2">
        <v>25.2</v>
      </c>
      <c r="D35" s="2">
        <v>1405.49</v>
      </c>
      <c r="E35" s="2">
        <v>-1</v>
      </c>
      <c r="F35" s="65">
        <v>1405.5109000000002</v>
      </c>
      <c r="G35" s="59">
        <f t="shared" si="3"/>
        <v>2.0900000000210639E-2</v>
      </c>
      <c r="H35" s="65">
        <v>1405.5109000000002</v>
      </c>
      <c r="J35" s="2">
        <v>3</v>
      </c>
      <c r="K35" s="2">
        <v>3</v>
      </c>
      <c r="M35" s="2">
        <v>1</v>
      </c>
      <c r="O35" s="2" t="s">
        <v>59</v>
      </c>
      <c r="T35" s="2" t="str">
        <f t="shared" si="6"/>
        <v>Yes</v>
      </c>
      <c r="U35" s="2" t="str">
        <f t="shared" si="7"/>
        <v>No</v>
      </c>
      <c r="V35" s="61"/>
      <c r="W35" s="3"/>
      <c r="X35" s="7">
        <v>1.15E-2</v>
      </c>
      <c r="Y35" s="8">
        <v>1.24E-2</v>
      </c>
      <c r="Z35" s="8">
        <v>1.26E-2</v>
      </c>
      <c r="AA35" s="9">
        <v>1.14E-2</v>
      </c>
      <c r="AB35" s="7">
        <v>4.3499999999999997E-3</v>
      </c>
      <c r="AC35" s="8">
        <v>3.8500000000000001E-3</v>
      </c>
      <c r="AD35" s="8">
        <v>2.4199999999999998E-3</v>
      </c>
      <c r="AE35" s="9">
        <v>5.0200000000000002E-3</v>
      </c>
      <c r="AF35" s="7">
        <v>3.46E-3</v>
      </c>
      <c r="AG35" s="8">
        <v>2.7000000000000001E-3</v>
      </c>
      <c r="AH35" s="8">
        <v>2.7499999999999998E-3</v>
      </c>
      <c r="AI35" s="9">
        <v>4.45E-3</v>
      </c>
      <c r="AK35" s="16">
        <v>-1.6147851433161902</v>
      </c>
      <c r="AL35" s="16">
        <v>-1.8421056481494904</v>
      </c>
      <c r="AN35" s="21">
        <v>8.5879854205421803E-3</v>
      </c>
      <c r="AO35" s="22">
        <v>8.2385894671545678E-3</v>
      </c>
      <c r="AP35" s="22">
        <v>9.1703728631630024E-3</v>
      </c>
      <c r="AQ35" s="23">
        <v>9.347759389344611E-3</v>
      </c>
      <c r="AR35" s="21">
        <v>4.0969784645249595E-3</v>
      </c>
      <c r="AS35" s="22">
        <v>2.6324890467621042E-3</v>
      </c>
      <c r="AT35" s="22">
        <v>4.5076193285945873E-3</v>
      </c>
      <c r="AU35" s="23">
        <v>4.1530305171521417E-3</v>
      </c>
      <c r="AV35" s="21">
        <v>6.3754119857853753E-3</v>
      </c>
      <c r="AW35" s="23">
        <v>7.0004827344279617E-3</v>
      </c>
      <c r="AY35" s="28">
        <f t="shared" si="0"/>
        <v>-1.1994899550886842</v>
      </c>
      <c r="AZ35" s="28">
        <f t="shared" si="1"/>
        <v>-0.40185879071279101</v>
      </c>
    </row>
    <row r="36" spans="1:52" ht="78" customHeight="1" x14ac:dyDescent="0.2">
      <c r="A36" s="58" t="s">
        <v>39</v>
      </c>
      <c r="C36" s="2">
        <v>25.7</v>
      </c>
      <c r="D36" s="2">
        <v>1405.48</v>
      </c>
      <c r="E36" s="2">
        <v>-1</v>
      </c>
      <c r="F36" s="65">
        <v>1405.5109000000002</v>
      </c>
      <c r="G36" s="59">
        <f t="shared" si="3"/>
        <v>3.0900000000201544E-2</v>
      </c>
      <c r="H36" s="65">
        <v>1405.5109000000002</v>
      </c>
      <c r="J36" s="2">
        <v>3</v>
      </c>
      <c r="K36" s="2">
        <v>3</v>
      </c>
      <c r="M36" s="2">
        <v>1</v>
      </c>
      <c r="O36" s="2" t="s">
        <v>68</v>
      </c>
      <c r="T36" s="2" t="str">
        <f t="shared" si="6"/>
        <v>Yes</v>
      </c>
      <c r="U36" s="2" t="str">
        <f t="shared" si="7"/>
        <v>No</v>
      </c>
      <c r="V36" s="61"/>
      <c r="W36" s="3"/>
      <c r="X36" s="7">
        <v>6.7000000000000002E-4</v>
      </c>
      <c r="Y36" s="8">
        <v>9.4400000000000004E-5</v>
      </c>
      <c r="Z36" s="8">
        <v>8.7299999999999997E-4</v>
      </c>
      <c r="AA36" s="9">
        <v>5.0799999999999999E-4</v>
      </c>
      <c r="AB36" s="7">
        <v>2.8400000000000002E-4</v>
      </c>
      <c r="AC36" s="8">
        <v>2.5700000000000001E-4</v>
      </c>
      <c r="AD36" s="8">
        <v>2.5999999999999998E-4</v>
      </c>
      <c r="AE36" s="9">
        <v>4.7399999999999997E-4</v>
      </c>
      <c r="AF36" s="7">
        <v>2.43E-4</v>
      </c>
      <c r="AG36" s="8">
        <v>6.4000000000000005E-4</v>
      </c>
      <c r="AH36" s="8">
        <v>2.7099999999999997E-4</v>
      </c>
      <c r="AI36" s="9">
        <v>2.63E-4</v>
      </c>
      <c r="AK36" s="16">
        <v>-0.75074940959930558</v>
      </c>
      <c r="AL36" s="16">
        <v>-0.59840689842750738</v>
      </c>
      <c r="AN36" s="21">
        <v>2.1042110073538518E-3</v>
      </c>
      <c r="AO36" s="22">
        <v>1.7013589998763775E-3</v>
      </c>
      <c r="AP36" s="22">
        <v>2.0476646397108904E-3</v>
      </c>
      <c r="AQ36" s="23">
        <v>1.4565386667885437E-3</v>
      </c>
      <c r="AR36" s="21">
        <v>1.8402698187444194E-4</v>
      </c>
      <c r="AS36" s="22">
        <v>1.5711982818487441E-4</v>
      </c>
      <c r="AT36" s="22">
        <v>1.2873772794802233E-4</v>
      </c>
      <c r="AU36" s="23">
        <v>1.5912480642699811E-5</v>
      </c>
      <c r="AV36" s="21">
        <v>1.4798847853498443E-3</v>
      </c>
      <c r="AW36" s="23">
        <v>1.5717353256385102E-3</v>
      </c>
      <c r="AY36" s="28">
        <f t="shared" si="0"/>
        <v>-3.9114011256315475</v>
      </c>
      <c r="AZ36" s="28">
        <f t="shared" si="1"/>
        <v>-0.26025129124784152</v>
      </c>
    </row>
    <row r="37" spans="1:52" ht="78" customHeight="1" x14ac:dyDescent="0.2">
      <c r="A37" s="58" t="s">
        <v>40</v>
      </c>
      <c r="C37" s="2">
        <v>27.8</v>
      </c>
      <c r="D37" s="2">
        <v>1405.49</v>
      </c>
      <c r="E37" s="2">
        <v>-1</v>
      </c>
      <c r="F37" s="65">
        <v>1405.5109000000002</v>
      </c>
      <c r="G37" s="59">
        <f t="shared" si="3"/>
        <v>2.0900000000210639E-2</v>
      </c>
      <c r="H37" s="65">
        <v>1405.5109000000002</v>
      </c>
      <c r="J37" s="2">
        <v>3</v>
      </c>
      <c r="K37" s="2">
        <v>3</v>
      </c>
      <c r="M37" s="2">
        <v>1</v>
      </c>
      <c r="O37" s="2" t="s">
        <v>69</v>
      </c>
      <c r="T37" s="2" t="str">
        <f t="shared" si="6"/>
        <v>Yes</v>
      </c>
      <c r="U37" s="2" t="str">
        <f t="shared" si="7"/>
        <v>No</v>
      </c>
      <c r="V37" s="61"/>
      <c r="W37" s="3"/>
      <c r="X37" s="7">
        <v>1.52E-2</v>
      </c>
      <c r="Y37" s="8">
        <v>1.5100000000000001E-2</v>
      </c>
      <c r="Z37" s="8">
        <v>1.8599999999999998E-2</v>
      </c>
      <c r="AA37" s="9">
        <v>1.6E-2</v>
      </c>
      <c r="AB37" s="7">
        <v>4.1099999999999999E-3</v>
      </c>
      <c r="AC37" s="8">
        <v>4.96E-3</v>
      </c>
      <c r="AD37" s="8">
        <v>2.0500000000000002E-3</v>
      </c>
      <c r="AE37" s="9">
        <v>2.1199999999999999E-3</v>
      </c>
      <c r="AF37" s="7">
        <v>7.2499999999999995E-4</v>
      </c>
      <c r="AG37" s="8">
        <v>4.3600000000000002E-3</v>
      </c>
      <c r="AH37" s="8">
        <v>2.0600000000000002E-3</v>
      </c>
      <c r="AI37" s="9">
        <v>1.8699999999999999E-3</v>
      </c>
      <c r="AK37" s="16">
        <v>-2.2933153560792832</v>
      </c>
      <c r="AL37" s="16">
        <v>-2.8478190814541593</v>
      </c>
      <c r="AN37" s="21">
        <v>1.2832291920486141E-2</v>
      </c>
      <c r="AO37" s="22">
        <v>1.2506829069865904E-2</v>
      </c>
      <c r="AP37" s="22">
        <v>1.69991368568124E-2</v>
      </c>
      <c r="AQ37" s="23">
        <v>1.3837033422826987E-2</v>
      </c>
      <c r="AR37" s="21">
        <v>1.4919560209486432E-3</v>
      </c>
      <c r="AS37" s="22">
        <v>1.074583189872243E-3</v>
      </c>
      <c r="AT37" s="22">
        <v>1.7357407451212745E-3</v>
      </c>
      <c r="AU37" s="23">
        <v>3.4228795924621685E-3</v>
      </c>
      <c r="AV37" s="21">
        <v>4.7912664586470298E-3</v>
      </c>
      <c r="AW37" s="23">
        <v>5.7715897031200896E-3</v>
      </c>
      <c r="AY37" s="28">
        <f t="shared" si="0"/>
        <v>-2.8622990652809759</v>
      </c>
      <c r="AZ37" s="28">
        <f t="shared" si="1"/>
        <v>-1.4109357123583606</v>
      </c>
    </row>
    <row r="38" spans="1:52" ht="78" customHeight="1" thickBot="1" x14ac:dyDescent="0.25">
      <c r="A38" s="48" t="s">
        <v>42</v>
      </c>
      <c r="B38" s="62"/>
      <c r="C38" s="49">
        <v>28.7</v>
      </c>
      <c r="D38" s="49">
        <v>1405.52</v>
      </c>
      <c r="E38" s="49">
        <v>-1</v>
      </c>
      <c r="F38" s="66">
        <v>1405.5109000000002</v>
      </c>
      <c r="G38" s="50">
        <f t="shared" si="3"/>
        <v>9.0999999997620762E-3</v>
      </c>
      <c r="H38" s="66">
        <v>1405.5109000000002</v>
      </c>
      <c r="I38" s="49"/>
      <c r="J38" s="49">
        <v>3</v>
      </c>
      <c r="K38" s="49">
        <v>3</v>
      </c>
      <c r="L38" s="49"/>
      <c r="M38" s="49">
        <v>1</v>
      </c>
      <c r="N38" s="49"/>
      <c r="O38" s="49" t="s">
        <v>390</v>
      </c>
      <c r="P38" s="49"/>
      <c r="Q38" s="49"/>
      <c r="R38" s="49"/>
      <c r="S38" s="49"/>
      <c r="T38" s="49" t="str">
        <f t="shared" si="6"/>
        <v>Yes</v>
      </c>
      <c r="U38" s="49" t="str">
        <f t="shared" si="7"/>
        <v>No</v>
      </c>
      <c r="V38" s="55"/>
      <c r="W38" s="3"/>
      <c r="X38" s="7">
        <v>5.4100000000000002E-2</v>
      </c>
      <c r="Y38" s="8">
        <v>4.7600000000000003E-2</v>
      </c>
      <c r="Z38" s="8">
        <v>4.8599999999999997E-2</v>
      </c>
      <c r="AA38" s="9">
        <v>4.4999999999999998E-2</v>
      </c>
      <c r="AB38" s="7">
        <v>3.0599999999999999E-2</v>
      </c>
      <c r="AC38" s="8">
        <v>2.5000000000000001E-2</v>
      </c>
      <c r="AD38" s="8">
        <v>1.7000000000000001E-2</v>
      </c>
      <c r="AE38" s="9">
        <v>2.12E-2</v>
      </c>
      <c r="AF38" s="7">
        <v>1.9599999999999999E-2</v>
      </c>
      <c r="AG38" s="8">
        <v>2.0899999999999998E-2</v>
      </c>
      <c r="AH38" s="8">
        <v>2.4500000000000001E-2</v>
      </c>
      <c r="AI38" s="9">
        <v>2.3800000000000002E-2</v>
      </c>
      <c r="AK38" s="16">
        <v>-1.0580321213714154</v>
      </c>
      <c r="AL38" s="16">
        <v>-1.1370603675366859</v>
      </c>
      <c r="AN38" s="21">
        <v>2.6805710471485313E-2</v>
      </c>
      <c r="AO38" s="22">
        <v>3.0233887691468762E-2</v>
      </c>
      <c r="AP38" s="22">
        <v>3.472244575057596E-2</v>
      </c>
      <c r="AQ38" s="23">
        <v>2.9603475710635995E-2</v>
      </c>
      <c r="AR38" s="21">
        <v>1.7506880873811321E-2</v>
      </c>
      <c r="AS38" s="22">
        <v>1.7996092550346159E-2</v>
      </c>
      <c r="AT38" s="22">
        <v>2.0408172093483567E-2</v>
      </c>
      <c r="AU38" s="23">
        <v>2.2596414861320142E-2</v>
      </c>
      <c r="AV38" s="21">
        <v>2.841451909069086E-2</v>
      </c>
      <c r="AW38" s="23">
        <v>3.5046907241160011E-2</v>
      </c>
      <c r="AY38" s="28">
        <f t="shared" si="0"/>
        <v>-0.62845510581946207</v>
      </c>
      <c r="AZ38" s="28">
        <f t="shared" si="1"/>
        <v>6.4593247115622907E-2</v>
      </c>
    </row>
    <row r="39" spans="1:52" ht="78" customHeight="1" thickBot="1" x14ac:dyDescent="0.25">
      <c r="A39" s="30">
        <v>19</v>
      </c>
      <c r="B39" s="11"/>
      <c r="C39" s="32">
        <v>17.3</v>
      </c>
      <c r="D39" s="32">
        <v>1155.3599999999999</v>
      </c>
      <c r="E39" s="32">
        <v>-1</v>
      </c>
      <c r="F39" s="67">
        <v>1155.4421000000002</v>
      </c>
      <c r="G39" s="33">
        <f t="shared" si="3"/>
        <v>8.2100000000309592E-2</v>
      </c>
      <c r="H39" s="67">
        <v>1155.4421000000002</v>
      </c>
      <c r="I39" s="32" t="s">
        <v>389</v>
      </c>
      <c r="J39" s="32">
        <v>2</v>
      </c>
      <c r="K39" s="32">
        <v>4</v>
      </c>
      <c r="L39" s="32"/>
      <c r="M39" s="32"/>
      <c r="N39" s="32"/>
      <c r="O39" s="32"/>
      <c r="P39" s="32"/>
      <c r="Q39" s="32"/>
      <c r="R39" s="32"/>
      <c r="S39" s="32"/>
      <c r="T39" s="32" t="str">
        <f t="shared" si="6"/>
        <v>No</v>
      </c>
      <c r="U39" s="32" t="str">
        <f t="shared" si="7"/>
        <v>No</v>
      </c>
      <c r="V39" s="34" t="s">
        <v>93</v>
      </c>
      <c r="W39" s="3"/>
      <c r="X39" s="7">
        <v>6.79E-3</v>
      </c>
      <c r="Y39" s="8">
        <v>4.1799999999999997E-3</v>
      </c>
      <c r="Z39" s="8">
        <v>5.2300000000000003E-3</v>
      </c>
      <c r="AA39" s="9">
        <v>5.1500000000000001E-3</v>
      </c>
      <c r="AB39" s="7">
        <v>9.5399999999999999E-3</v>
      </c>
      <c r="AC39" s="8">
        <v>1.6500000000000001E-2</v>
      </c>
      <c r="AD39" s="8">
        <v>9.3799999999999994E-3</v>
      </c>
      <c r="AE39" s="9">
        <v>7.2500000000000004E-3</v>
      </c>
      <c r="AF39" s="7">
        <v>4.8399999999999997E-3</v>
      </c>
      <c r="AG39" s="8">
        <v>1.92E-3</v>
      </c>
      <c r="AH39" s="8">
        <v>8.3000000000000001E-3</v>
      </c>
      <c r="AI39" s="9">
        <v>2.16E-3</v>
      </c>
      <c r="AK39" s="16">
        <v>0.99898604069325869</v>
      </c>
      <c r="AL39" s="16">
        <v>-0.31015092711100883</v>
      </c>
      <c r="AN39" s="21">
        <v>4.9340615130852195E-2</v>
      </c>
      <c r="AO39" s="22">
        <v>5.9277613333678786E-2</v>
      </c>
      <c r="AP39" s="22">
        <v>5.0036315097735345E-2</v>
      </c>
      <c r="AQ39" s="23">
        <v>5.1263313879159875E-2</v>
      </c>
      <c r="AR39" s="21">
        <v>0.1175648470486257</v>
      </c>
      <c r="AS39" s="22">
        <v>0.12225665791296825</v>
      </c>
      <c r="AT39" s="22">
        <v>9.451674031395825E-2</v>
      </c>
      <c r="AU39" s="23">
        <v>0.11136197838039691</v>
      </c>
      <c r="AV39" s="21">
        <v>7.2742984295000229E-2</v>
      </c>
      <c r="AW39" s="23">
        <v>7.841507914059756E-2</v>
      </c>
      <c r="AY39" s="28">
        <f t="shared" si="0"/>
        <v>1.0862487848495153</v>
      </c>
      <c r="AZ39" s="28">
        <f t="shared" si="1"/>
        <v>0.5262330406567941</v>
      </c>
    </row>
    <row r="40" spans="1:52" ht="78" customHeight="1" x14ac:dyDescent="0.2">
      <c r="A40" s="44" t="s">
        <v>43</v>
      </c>
      <c r="B40" s="56"/>
      <c r="C40" s="45">
        <v>21.2</v>
      </c>
      <c r="D40" s="45">
        <v>1317.47</v>
      </c>
      <c r="E40" s="45">
        <v>-1</v>
      </c>
      <c r="F40" s="64">
        <v>1317.4949000000001</v>
      </c>
      <c r="G40" s="46">
        <f t="shared" si="3"/>
        <v>2.4900000000116052E-2</v>
      </c>
      <c r="H40" s="64">
        <v>1317.4949000000001</v>
      </c>
      <c r="I40" s="45"/>
      <c r="J40" s="45">
        <v>3</v>
      </c>
      <c r="K40" s="45">
        <v>4</v>
      </c>
      <c r="L40" s="45"/>
      <c r="M40" s="45"/>
      <c r="N40" s="45"/>
      <c r="O40" s="45" t="s">
        <v>58</v>
      </c>
      <c r="P40" s="45"/>
      <c r="Q40" s="45"/>
      <c r="R40" s="45"/>
      <c r="S40" s="45"/>
      <c r="T40" s="45" t="str">
        <f t="shared" si="6"/>
        <v>No</v>
      </c>
      <c r="U40" s="45" t="str">
        <f t="shared" si="7"/>
        <v>No</v>
      </c>
      <c r="V40" s="53"/>
      <c r="W40" s="3"/>
      <c r="X40" s="7">
        <v>1.0200000000000001E-3</v>
      </c>
      <c r="Y40" s="8">
        <v>8.2200000000000003E-4</v>
      </c>
      <c r="Z40" s="8">
        <v>1.65E-3</v>
      </c>
      <c r="AA40" s="9">
        <v>8.6700000000000004E-4</v>
      </c>
      <c r="AB40" s="7">
        <v>2.31E-3</v>
      </c>
      <c r="AC40" s="8">
        <v>1.7899999999999999E-3</v>
      </c>
      <c r="AD40" s="8">
        <v>2.5699999999999998E-3</v>
      </c>
      <c r="AE40" s="9">
        <v>2.5699999999999998E-3</v>
      </c>
      <c r="AF40" s="7">
        <v>2.1900000000000001E-3</v>
      </c>
      <c r="AG40" s="8">
        <v>2.8999999999999998E-3</v>
      </c>
      <c r="AH40" s="8">
        <v>2.2899999999999999E-3</v>
      </c>
      <c r="AI40" s="9">
        <v>2.3500000000000001E-3</v>
      </c>
      <c r="AK40" s="16">
        <v>1.0838956479494224</v>
      </c>
      <c r="AL40" s="16">
        <v>1.1584426013144764</v>
      </c>
      <c r="AN40" s="21">
        <v>1.6295972849290567E-3</v>
      </c>
      <c r="AO40" s="22">
        <v>1.9317782839435465E-3</v>
      </c>
      <c r="AP40" s="22">
        <v>1.4999646649037489E-3</v>
      </c>
      <c r="AQ40" s="23">
        <v>1.9059135990123933E-3</v>
      </c>
      <c r="AR40" s="21">
        <v>2.4625141803097691E-3</v>
      </c>
      <c r="AS40" s="22">
        <v>2.5208495029618639E-3</v>
      </c>
      <c r="AT40" s="22">
        <v>2.8593155625157934E-3</v>
      </c>
      <c r="AU40" s="23">
        <v>3.20451281676786E-3</v>
      </c>
      <c r="AV40" s="21">
        <v>1.9941285166138059E-3</v>
      </c>
      <c r="AW40" s="23">
        <v>1.8253003064786194E-3</v>
      </c>
      <c r="AY40" s="28">
        <f t="shared" si="0"/>
        <v>0.6650176869275165</v>
      </c>
      <c r="AZ40" s="28">
        <f t="shared" si="1"/>
        <v>0.13276678151411214</v>
      </c>
    </row>
    <row r="41" spans="1:52" ht="78" customHeight="1" thickBot="1" x14ac:dyDescent="0.25">
      <c r="A41" s="48" t="s">
        <v>44</v>
      </c>
      <c r="B41" s="62"/>
      <c r="C41" s="49">
        <v>22.9</v>
      </c>
      <c r="D41" s="49">
        <v>1317.48</v>
      </c>
      <c r="E41" s="49">
        <v>-1</v>
      </c>
      <c r="F41" s="66">
        <v>1317.4949000000001</v>
      </c>
      <c r="G41" s="50">
        <f t="shared" si="3"/>
        <v>1.4900000000125146E-2</v>
      </c>
      <c r="H41" s="66">
        <v>1317.4949000000001</v>
      </c>
      <c r="I41" s="49"/>
      <c r="J41" s="49">
        <v>3</v>
      </c>
      <c r="K41" s="49">
        <v>4</v>
      </c>
      <c r="L41" s="49"/>
      <c r="M41" s="49"/>
      <c r="N41" s="49"/>
      <c r="O41" s="49" t="s">
        <v>59</v>
      </c>
      <c r="P41" s="49"/>
      <c r="Q41" s="49"/>
      <c r="R41" s="49"/>
      <c r="S41" s="49"/>
      <c r="T41" s="49" t="str">
        <f t="shared" si="6"/>
        <v>No</v>
      </c>
      <c r="U41" s="49" t="str">
        <f t="shared" si="7"/>
        <v>No</v>
      </c>
      <c r="V41" s="55"/>
      <c r="W41" s="3"/>
      <c r="X41" s="7">
        <v>7.4899999999999999E-4</v>
      </c>
      <c r="Y41" s="8">
        <v>9.8900000000000008E-4</v>
      </c>
      <c r="Z41" s="8">
        <v>7.6099999999999996E-4</v>
      </c>
      <c r="AA41" s="9">
        <v>6.6600000000000003E-4</v>
      </c>
      <c r="AB41" s="7">
        <v>1.25E-3</v>
      </c>
      <c r="AC41" s="8">
        <v>1.2199999999999999E-3</v>
      </c>
      <c r="AD41" s="8">
        <v>1.6000000000000001E-3</v>
      </c>
      <c r="AE41" s="9">
        <v>5.5199999999999997E-4</v>
      </c>
      <c r="AF41" s="7">
        <v>4.15E-3</v>
      </c>
      <c r="AG41" s="8">
        <v>1.4300000000000001E-3</v>
      </c>
      <c r="AH41" s="8">
        <v>5.5000000000000003E-4</v>
      </c>
      <c r="AI41" s="9">
        <v>8.3600000000000005E-4</v>
      </c>
      <c r="AK41" s="16">
        <v>0.54631176015192717</v>
      </c>
      <c r="AL41" s="16">
        <v>1.1381249732710192</v>
      </c>
      <c r="AN41" s="21">
        <v>1.2114050146757331E-3</v>
      </c>
      <c r="AO41" s="22">
        <v>1.5603066372896397E-3</v>
      </c>
      <c r="AP41" s="22">
        <v>1.4393936329961689E-3</v>
      </c>
      <c r="AQ41" s="23">
        <v>1.4151422457944383E-3</v>
      </c>
      <c r="AR41" s="21">
        <v>3.2464884341268023E-3</v>
      </c>
      <c r="AS41" s="22">
        <v>2.4728958179836146E-3</v>
      </c>
      <c r="AT41" s="22">
        <v>2.0516317267170688E-3</v>
      </c>
      <c r="AU41" s="23">
        <v>4.0708718063645986E-3</v>
      </c>
      <c r="AV41" s="21">
        <v>3.226157657034759E-3</v>
      </c>
      <c r="AW41" s="23">
        <v>3.2273313563650897E-3</v>
      </c>
      <c r="AY41" s="28">
        <f t="shared" si="0"/>
        <v>1.0736541562737543</v>
      </c>
      <c r="AZ41" s="28">
        <f t="shared" si="1"/>
        <v>1.1979063234594021</v>
      </c>
    </row>
    <row r="42" spans="1:52" ht="78" customHeight="1" x14ac:dyDescent="0.2">
      <c r="A42" s="44" t="s">
        <v>41</v>
      </c>
      <c r="B42" s="56"/>
      <c r="C42" s="45">
        <v>20.3</v>
      </c>
      <c r="D42" s="45">
        <v>1479.45</v>
      </c>
      <c r="E42" s="45">
        <v>-1</v>
      </c>
      <c r="F42" s="64">
        <v>1479.5477000000003</v>
      </c>
      <c r="G42" s="46">
        <f t="shared" si="3"/>
        <v>9.7700000000259024E-2</v>
      </c>
      <c r="H42" s="64">
        <v>1479.5477000000003</v>
      </c>
      <c r="I42" s="45"/>
      <c r="J42" s="45">
        <v>4</v>
      </c>
      <c r="K42" s="45">
        <v>4</v>
      </c>
      <c r="L42" s="45"/>
      <c r="M42" s="45"/>
      <c r="N42" s="45"/>
      <c r="O42" s="45" t="s">
        <v>58</v>
      </c>
      <c r="P42" s="45"/>
      <c r="Q42" s="45"/>
      <c r="R42" s="45"/>
      <c r="S42" s="45"/>
      <c r="T42" s="45" t="str">
        <f t="shared" ref="T42:T50" si="8">IF(M42&gt;0,"Yes","No")</f>
        <v>No</v>
      </c>
      <c r="U42" s="45" t="str">
        <f t="shared" ref="U42:U50" si="9">IF(L42&gt;0,"Yes","No")</f>
        <v>No</v>
      </c>
      <c r="V42" s="53"/>
      <c r="W42" s="3"/>
      <c r="X42" s="7">
        <v>7.0099999999999996E-5</v>
      </c>
      <c r="Y42" s="8">
        <v>5.7899999999999998E-5</v>
      </c>
      <c r="Z42" s="8">
        <v>7.4599999999999997E-5</v>
      </c>
      <c r="AA42" s="9">
        <v>1.07E-4</v>
      </c>
      <c r="AB42" s="7">
        <v>1.8599999999999999E-4</v>
      </c>
      <c r="AC42" s="8">
        <v>1.6799999999999998E-5</v>
      </c>
      <c r="AD42" s="8">
        <v>1.6699999999999999E-4</v>
      </c>
      <c r="AE42" s="9">
        <v>7.7399999999999995E-4</v>
      </c>
      <c r="AF42" s="7">
        <v>3.6499999999999998E-4</v>
      </c>
      <c r="AG42" s="8">
        <v>6.3000000000000003E-4</v>
      </c>
      <c r="AH42" s="8">
        <v>1.1E-4</v>
      </c>
      <c r="AI42" s="9">
        <v>2.4899999999999998E-4</v>
      </c>
      <c r="AK42" s="16">
        <v>1.8853574340588775</v>
      </c>
      <c r="AL42" s="16">
        <v>2.1287503623179491</v>
      </c>
      <c r="AN42" s="21">
        <v>3.801381538327802E-3</v>
      </c>
      <c r="AO42" s="22">
        <v>6.0611656475746964E-3</v>
      </c>
      <c r="AP42" s="22">
        <v>8.5519787641934793E-3</v>
      </c>
      <c r="AQ42" s="23">
        <v>1.6725832314902127E-3</v>
      </c>
      <c r="AR42" s="21">
        <v>1.0602292936499257E-4</v>
      </c>
      <c r="AS42" s="22">
        <v>1.2468799387063738E-4</v>
      </c>
      <c r="AT42" s="22">
        <v>8.6830937772114933E-5</v>
      </c>
      <c r="AU42" s="23">
        <v>1.9016049020988817E-6</v>
      </c>
      <c r="AV42" s="21">
        <v>1.3800995651254202E-5</v>
      </c>
      <c r="AW42" s="23">
        <v>1.0193379937377419E-5</v>
      </c>
      <c r="AY42" s="28">
        <f t="shared" si="0"/>
        <v>-5.974565514437673</v>
      </c>
      <c r="AZ42" s="28">
        <f t="shared" si="1"/>
        <v>-8.7093579695560965</v>
      </c>
    </row>
    <row r="43" spans="1:52" ht="78" customHeight="1" x14ac:dyDescent="0.2">
      <c r="A43" s="58" t="s">
        <v>45</v>
      </c>
      <c r="C43" s="2">
        <v>23.8</v>
      </c>
      <c r="D43" s="2">
        <v>1479.56</v>
      </c>
      <c r="E43" s="2">
        <v>-1</v>
      </c>
      <c r="F43" s="65">
        <v>1479.5477000000003</v>
      </c>
      <c r="G43" s="59">
        <f t="shared" si="3"/>
        <v>1.2299999999640931E-2</v>
      </c>
      <c r="H43" s="65">
        <v>1479.5477000000003</v>
      </c>
      <c r="J43" s="2">
        <v>4</v>
      </c>
      <c r="K43" s="2">
        <v>4</v>
      </c>
      <c r="O43" s="2" t="s">
        <v>59</v>
      </c>
      <c r="T43" s="2" t="str">
        <f t="shared" si="8"/>
        <v>No</v>
      </c>
      <c r="U43" s="2" t="str">
        <f t="shared" si="9"/>
        <v>No</v>
      </c>
      <c r="V43" s="61"/>
      <c r="W43" s="3"/>
      <c r="X43" s="7">
        <v>8.2000000000000003E-2</v>
      </c>
      <c r="Y43" s="8">
        <v>7.3999999999999996E-2</v>
      </c>
      <c r="Z43" s="8">
        <v>7.9100000000000004E-2</v>
      </c>
      <c r="AA43" s="9">
        <v>8.4900000000000003E-2</v>
      </c>
      <c r="AB43" s="7">
        <v>0.183</v>
      </c>
      <c r="AC43" s="8">
        <v>0.13100000000000001</v>
      </c>
      <c r="AD43" s="8">
        <v>0.11899999999999999</v>
      </c>
      <c r="AE43" s="9">
        <v>0.14000000000000001</v>
      </c>
      <c r="AF43" s="7">
        <v>0.13700000000000001</v>
      </c>
      <c r="AG43" s="8">
        <v>0.14799999999999999</v>
      </c>
      <c r="AH43" s="8">
        <v>0.14799999999999999</v>
      </c>
      <c r="AI43" s="9">
        <v>0.159</v>
      </c>
      <c r="AK43" s="16">
        <v>0.84046323386954258</v>
      </c>
      <c r="AL43" s="16">
        <v>0.88752527074158771</v>
      </c>
      <c r="AN43" s="21">
        <v>7.6141356981304795E-2</v>
      </c>
      <c r="AO43" s="22">
        <v>6.7624113620440435E-2</v>
      </c>
      <c r="AP43" s="22">
        <v>7.1421646631758831E-2</v>
      </c>
      <c r="AQ43" s="23">
        <v>7.2113684193920641E-2</v>
      </c>
      <c r="AR43" s="21">
        <v>0.15135021259970985</v>
      </c>
      <c r="AS43" s="22">
        <v>0.11724255330822499</v>
      </c>
      <c r="AT43" s="22">
        <v>0.13515148626867451</v>
      </c>
      <c r="AU43" s="23">
        <v>0.14900266863165637</v>
      </c>
      <c r="AV43" s="21">
        <v>0.10968179607738336</v>
      </c>
      <c r="AW43" s="23">
        <v>0.10640250130580282</v>
      </c>
      <c r="AY43" s="28">
        <f t="shared" si="0"/>
        <v>0.94405706594787353</v>
      </c>
      <c r="AZ43" s="28">
        <f t="shared" si="1"/>
        <v>0.58903221960422836</v>
      </c>
    </row>
    <row r="44" spans="1:52" ht="78" customHeight="1" thickBot="1" x14ac:dyDescent="0.25">
      <c r="A44" s="48" t="s">
        <v>46</v>
      </c>
      <c r="B44" s="62"/>
      <c r="C44" s="49">
        <v>27.9</v>
      </c>
      <c r="D44" s="49">
        <v>1479.54</v>
      </c>
      <c r="E44" s="49">
        <v>-1</v>
      </c>
      <c r="F44" s="66">
        <v>1479.5477000000003</v>
      </c>
      <c r="G44" s="50">
        <f t="shared" si="3"/>
        <v>7.7000000003408786E-3</v>
      </c>
      <c r="H44" s="66">
        <v>1479.5477000000003</v>
      </c>
      <c r="I44" s="49"/>
      <c r="J44" s="49">
        <v>4</v>
      </c>
      <c r="K44" s="49">
        <v>4</v>
      </c>
      <c r="L44" s="49"/>
      <c r="M44" s="49"/>
      <c r="N44" s="49"/>
      <c r="O44" s="49" t="s">
        <v>68</v>
      </c>
      <c r="P44" s="49"/>
      <c r="Q44" s="49"/>
      <c r="R44" s="49"/>
      <c r="S44" s="49"/>
      <c r="T44" s="49" t="str">
        <f t="shared" si="8"/>
        <v>No</v>
      </c>
      <c r="U44" s="49" t="str">
        <f t="shared" si="9"/>
        <v>No</v>
      </c>
      <c r="V44" s="55"/>
      <c r="W44" s="3"/>
      <c r="X44" s="7">
        <v>1.32E-2</v>
      </c>
      <c r="Y44" s="8">
        <v>1.3100000000000001E-2</v>
      </c>
      <c r="Z44" s="8">
        <v>1.5900000000000001E-2</v>
      </c>
      <c r="AA44" s="9">
        <v>2.0199999999999999E-2</v>
      </c>
      <c r="AB44" s="7">
        <v>6.2899999999999998E-2</v>
      </c>
      <c r="AC44" s="8">
        <v>3.5400000000000001E-2</v>
      </c>
      <c r="AD44" s="8">
        <v>2.4799999999999999E-2</v>
      </c>
      <c r="AE44" s="9">
        <v>3.2199999999999999E-2</v>
      </c>
      <c r="AF44" s="7">
        <v>1.7500000000000002E-2</v>
      </c>
      <c r="AG44" s="8">
        <v>5.8200000000000002E-2</v>
      </c>
      <c r="AH44" s="8">
        <v>4.2000000000000003E-2</v>
      </c>
      <c r="AI44" s="9">
        <v>3.39E-2</v>
      </c>
      <c r="AK44" s="16">
        <v>1.3154398955250528</v>
      </c>
      <c r="AL44" s="16">
        <v>1.2806518193088436</v>
      </c>
      <c r="AN44" s="21">
        <v>1.4872738957920181E-2</v>
      </c>
      <c r="AO44" s="22">
        <v>1.6382538700932047E-2</v>
      </c>
      <c r="AP44" s="22">
        <v>1.5442143045707245E-2</v>
      </c>
      <c r="AQ44" s="23">
        <v>1.6549617820129921E-2</v>
      </c>
      <c r="AR44" s="21">
        <v>3.4277975670656713E-2</v>
      </c>
      <c r="AS44" s="22">
        <v>3.0384127836393899E-2</v>
      </c>
      <c r="AT44" s="22">
        <v>3.4244544008530595E-2</v>
      </c>
      <c r="AU44" s="23">
        <v>3.8903072689483786E-2</v>
      </c>
      <c r="AV44" s="21">
        <v>2.3040741438048948E-2</v>
      </c>
      <c r="AW44" s="23">
        <v>2.0969045278019176E-2</v>
      </c>
      <c r="AY44" s="28">
        <f t="shared" si="0"/>
        <v>1.1236078161546508</v>
      </c>
      <c r="AZ44" s="28">
        <f t="shared" si="1"/>
        <v>0.47682645131171697</v>
      </c>
    </row>
    <row r="45" spans="1:52" ht="78" customHeight="1" thickBot="1" x14ac:dyDescent="0.25">
      <c r="A45" s="30">
        <v>22</v>
      </c>
      <c r="B45" s="11"/>
      <c r="C45" s="32">
        <v>22</v>
      </c>
      <c r="D45" s="32">
        <v>1625.53</v>
      </c>
      <c r="E45" s="32">
        <v>-1</v>
      </c>
      <c r="F45" s="67">
        <v>1625.6056000000003</v>
      </c>
      <c r="G45" s="33">
        <f t="shared" si="3"/>
        <v>7.560000000034961E-2</v>
      </c>
      <c r="H45" s="67">
        <v>1625.6056000000003</v>
      </c>
      <c r="I45" s="32"/>
      <c r="J45" s="32">
        <v>4</v>
      </c>
      <c r="K45" s="32">
        <v>4</v>
      </c>
      <c r="L45" s="32">
        <v>1</v>
      </c>
      <c r="M45" s="32"/>
      <c r="N45" s="32"/>
      <c r="O45" s="32"/>
      <c r="P45" s="32"/>
      <c r="Q45" s="32"/>
      <c r="R45" s="32"/>
      <c r="S45" s="32"/>
      <c r="T45" s="32" t="str">
        <f t="shared" si="8"/>
        <v>No</v>
      </c>
      <c r="U45" s="32" t="str">
        <f t="shared" si="9"/>
        <v>Yes</v>
      </c>
      <c r="V45" s="34"/>
      <c r="W45" s="3"/>
      <c r="X45" s="7">
        <v>1.2999999999999999E-3</v>
      </c>
      <c r="Y45" s="8">
        <v>9.6699999999999998E-4</v>
      </c>
      <c r="Z45" s="8">
        <v>1.3799999999999999E-3</v>
      </c>
      <c r="AA45" s="9">
        <v>9.7099999999999997E-4</v>
      </c>
      <c r="AB45" s="7">
        <v>1.8600000000000001E-3</v>
      </c>
      <c r="AC45" s="8">
        <v>2.0300000000000001E-3</v>
      </c>
      <c r="AD45" s="8">
        <v>2.2799999999999999E-3</v>
      </c>
      <c r="AE45" s="9">
        <v>2E-3</v>
      </c>
      <c r="AF45" s="7">
        <v>1.9300000000000001E-3</v>
      </c>
      <c r="AG45" s="8">
        <v>1.97E-3</v>
      </c>
      <c r="AH45" s="8">
        <v>1.1900000000000001E-3</v>
      </c>
      <c r="AI45" s="9">
        <v>2.8500000000000001E-3</v>
      </c>
      <c r="AK45" s="16">
        <v>0.82306790525893081</v>
      </c>
      <c r="AL45" s="16">
        <v>0.78187083425620474</v>
      </c>
      <c r="AN45" s="21">
        <v>4.5606420390266743E-4</v>
      </c>
      <c r="AO45" s="22">
        <v>3.7007474284022279E-4</v>
      </c>
      <c r="AP45" s="22">
        <v>8.2772433053633653E-4</v>
      </c>
      <c r="AQ45" s="23">
        <v>4.6574330084935667E-4</v>
      </c>
      <c r="AR45" s="21">
        <v>1.2277703760599063E-3</v>
      </c>
      <c r="AS45" s="22">
        <v>9.1372802201537861E-4</v>
      </c>
      <c r="AT45" s="22">
        <v>1.5679336993762645E-3</v>
      </c>
      <c r="AU45" s="23">
        <v>1.6036641840463009E-3</v>
      </c>
      <c r="AV45" s="21">
        <v>9.8883812360109932E-4</v>
      </c>
      <c r="AW45" s="23">
        <v>9.2130705416823956E-4</v>
      </c>
      <c r="AY45" s="28">
        <f t="shared" si="0"/>
        <v>1.3257563470498099</v>
      </c>
      <c r="AZ45" s="28">
        <f t="shared" si="1"/>
        <v>0.84988578248171687</v>
      </c>
    </row>
    <row r="46" spans="1:52" ht="78" customHeight="1" x14ac:dyDescent="0.2">
      <c r="A46" s="44" t="s">
        <v>47</v>
      </c>
      <c r="B46" s="56"/>
      <c r="C46" s="45">
        <v>26.1</v>
      </c>
      <c r="D46" s="45">
        <v>884.87</v>
      </c>
      <c r="E46" s="45">
        <v>-2</v>
      </c>
      <c r="F46" s="64">
        <f>(1770.6431-1)/2</f>
        <v>884.82155</v>
      </c>
      <c r="G46" s="46">
        <f t="shared" si="3"/>
        <v>4.8450000000002547E-2</v>
      </c>
      <c r="H46" s="64">
        <v>1770.6431000000002</v>
      </c>
      <c r="I46" s="45"/>
      <c r="J46" s="45">
        <v>4</v>
      </c>
      <c r="K46" s="45">
        <v>4</v>
      </c>
      <c r="L46" s="45"/>
      <c r="M46" s="45">
        <v>1</v>
      </c>
      <c r="N46" s="45"/>
      <c r="O46" s="45" t="s">
        <v>58</v>
      </c>
      <c r="P46" s="45"/>
      <c r="Q46" s="45"/>
      <c r="R46" s="45"/>
      <c r="S46" s="45"/>
      <c r="T46" s="45" t="str">
        <f t="shared" si="8"/>
        <v>Yes</v>
      </c>
      <c r="U46" s="45" t="str">
        <f t="shared" si="9"/>
        <v>No</v>
      </c>
      <c r="V46" s="53"/>
      <c r="W46" s="3"/>
      <c r="X46" s="7">
        <v>1.0800000000000001E-2</v>
      </c>
      <c r="Y46" s="8">
        <v>1.14E-2</v>
      </c>
      <c r="Z46" s="8">
        <v>1.23E-2</v>
      </c>
      <c r="AA46" s="9">
        <v>1.18E-2</v>
      </c>
      <c r="AB46" s="7">
        <v>4.8199999999999996E-3</v>
      </c>
      <c r="AC46" s="8">
        <v>2.6800000000000001E-3</v>
      </c>
      <c r="AD46" s="8">
        <v>4.0899999999999999E-3</v>
      </c>
      <c r="AE46" s="9">
        <v>4.4000000000000003E-3</v>
      </c>
      <c r="AF46" s="7">
        <v>4.6299999999999996E-3</v>
      </c>
      <c r="AG46" s="8">
        <v>2.3500000000000001E-3</v>
      </c>
      <c r="AH46" s="8">
        <v>3.0899999999999999E-3</v>
      </c>
      <c r="AI46" s="9">
        <v>2.0300000000000001E-3</v>
      </c>
      <c r="AK46" s="16">
        <v>-1.5338422546672668</v>
      </c>
      <c r="AL46" s="16">
        <v>-1.936005145985642</v>
      </c>
      <c r="AN46" s="21">
        <v>7.6859046686029971E-3</v>
      </c>
      <c r="AO46" s="22">
        <v>8.562321925975825E-3</v>
      </c>
      <c r="AP46" s="22">
        <v>9.8246644523977862E-3</v>
      </c>
      <c r="AQ46" s="23">
        <v>1.057678556399393E-2</v>
      </c>
      <c r="AR46" s="21">
        <v>3.4662408250359447E-3</v>
      </c>
      <c r="AS46" s="22">
        <v>2.7823232800011605E-3</v>
      </c>
      <c r="AT46" s="22">
        <v>4.5770035588413756E-3</v>
      </c>
      <c r="AU46" s="23">
        <v>4.4991125471998961E-3</v>
      </c>
      <c r="AV46" s="21">
        <v>6.1604608796796984E-3</v>
      </c>
      <c r="AW46" s="23">
        <v>6.3030944026113735E-3</v>
      </c>
      <c r="AY46" s="28">
        <f t="shared" si="0"/>
        <v>-1.2579434996955339</v>
      </c>
      <c r="AZ46" s="28">
        <f t="shared" si="1"/>
        <v>-0.55608480639654001</v>
      </c>
    </row>
    <row r="47" spans="1:52" ht="78" customHeight="1" x14ac:dyDescent="0.2">
      <c r="A47" s="58" t="s">
        <v>48</v>
      </c>
      <c r="C47" s="2">
        <v>28.5</v>
      </c>
      <c r="D47" s="2">
        <v>1770.56</v>
      </c>
      <c r="E47" s="2">
        <v>-1</v>
      </c>
      <c r="F47" s="65">
        <v>1770.6431000000002</v>
      </c>
      <c r="G47" s="59">
        <f t="shared" si="3"/>
        <v>8.3100000000285945E-2</v>
      </c>
      <c r="H47" s="65">
        <v>1770.6431000000002</v>
      </c>
      <c r="J47" s="2">
        <v>4</v>
      </c>
      <c r="K47" s="2">
        <v>4</v>
      </c>
      <c r="M47" s="2">
        <v>1</v>
      </c>
      <c r="O47" s="2" t="s">
        <v>59</v>
      </c>
      <c r="T47" s="2" t="str">
        <f t="shared" si="8"/>
        <v>Yes</v>
      </c>
      <c r="U47" s="2" t="str">
        <f t="shared" si="9"/>
        <v>No</v>
      </c>
      <c r="V47" s="61"/>
      <c r="W47" s="3"/>
      <c r="X47" s="7">
        <v>6.0999999999999997E-4</v>
      </c>
      <c r="Y47" s="8">
        <v>5.9599999999999996E-4</v>
      </c>
      <c r="Z47" s="8">
        <v>7.6999999999999996E-4</v>
      </c>
      <c r="AA47" s="9">
        <v>4.5300000000000002E-3</v>
      </c>
      <c r="AB47" s="7">
        <v>5.2800000000000004E-4</v>
      </c>
      <c r="AC47" s="8">
        <v>1.7200000000000001E-4</v>
      </c>
      <c r="AD47" s="8">
        <v>1.6199999999999999E-3</v>
      </c>
      <c r="AE47" s="9">
        <v>6.7500000000000001E-5</v>
      </c>
      <c r="AF47" s="7">
        <v>1.99E-3</v>
      </c>
      <c r="AG47" s="8">
        <v>6.8599999999999998E-3</v>
      </c>
      <c r="AH47" s="8">
        <v>4.3100000000000001E-4</v>
      </c>
      <c r="AI47" s="9">
        <v>2.1900000000000001E-3</v>
      </c>
      <c r="AK47" s="16">
        <v>-1.4462700892306586</v>
      </c>
      <c r="AL47" s="16">
        <v>0.81814843824345185</v>
      </c>
      <c r="AN47" s="21">
        <v>8.3235443678011337E-4</v>
      </c>
      <c r="AO47" s="22">
        <v>1.0962551903838287E-3</v>
      </c>
      <c r="AP47" s="22">
        <v>1.2750309909016376E-3</v>
      </c>
      <c r="AQ47" s="23">
        <v>9.8797593402283183E-4</v>
      </c>
      <c r="AR47" s="21">
        <v>2.90344940893625E-4</v>
      </c>
      <c r="AS47" s="22">
        <v>1.3593607752255307E-4</v>
      </c>
      <c r="AT47" s="22">
        <v>3.1439193958428968E-4</v>
      </c>
      <c r="AU47" s="23">
        <v>2.6632346137310487E-4</v>
      </c>
      <c r="AV47" s="21">
        <v>6.7536250757073868E-4</v>
      </c>
      <c r="AW47" s="23">
        <v>8.3570529637937954E-4</v>
      </c>
      <c r="AY47" s="28">
        <f t="shared" si="0"/>
        <v>-2.0574481920796934</v>
      </c>
      <c r="AZ47" s="28">
        <f t="shared" si="1"/>
        <v>-0.47193834765853426</v>
      </c>
    </row>
    <row r="48" spans="1:52" ht="78" customHeight="1" x14ac:dyDescent="0.2">
      <c r="A48" s="58" t="s">
        <v>49</v>
      </c>
      <c r="C48" s="2">
        <v>29</v>
      </c>
      <c r="D48" s="2">
        <v>884.84</v>
      </c>
      <c r="E48" s="2">
        <v>-2</v>
      </c>
      <c r="F48" s="65">
        <f>(1770.6431-1)/2</f>
        <v>884.82155</v>
      </c>
      <c r="G48" s="59">
        <f t="shared" si="3"/>
        <v>1.8450000000029831E-2</v>
      </c>
      <c r="H48" s="65">
        <v>1770.6431000000002</v>
      </c>
      <c r="J48" s="2">
        <v>4</v>
      </c>
      <c r="K48" s="2">
        <v>4</v>
      </c>
      <c r="M48" s="2">
        <v>1</v>
      </c>
      <c r="O48" s="2" t="s">
        <v>68</v>
      </c>
      <c r="T48" s="2" t="str">
        <f t="shared" si="8"/>
        <v>Yes</v>
      </c>
      <c r="U48" s="2" t="str">
        <f t="shared" si="9"/>
        <v>No</v>
      </c>
      <c r="V48" s="61"/>
      <c r="W48" s="3"/>
      <c r="X48" s="7">
        <v>1.6500000000000001E-2</v>
      </c>
      <c r="Y48" s="8">
        <v>1.9400000000000001E-2</v>
      </c>
      <c r="Z48" s="8">
        <v>1.8100000000000002E-2</v>
      </c>
      <c r="AA48" s="9">
        <v>1.7299999999999999E-2</v>
      </c>
      <c r="AB48" s="7">
        <v>1.72E-3</v>
      </c>
      <c r="AC48" s="8">
        <v>5.5599999999999998E-3</v>
      </c>
      <c r="AD48" s="8">
        <v>5.5900000000000004E-3</v>
      </c>
      <c r="AE48" s="9">
        <v>2.99E-3</v>
      </c>
      <c r="AF48" s="7">
        <v>1.31E-3</v>
      </c>
      <c r="AG48" s="8">
        <v>5.4799999999999996E-3</v>
      </c>
      <c r="AH48" s="8">
        <v>2.64E-3</v>
      </c>
      <c r="AI48" s="9">
        <v>4.79E-3</v>
      </c>
      <c r="AK48" s="16">
        <v>-2.1685093056272722</v>
      </c>
      <c r="AL48" s="16">
        <v>-2.3259806117118353</v>
      </c>
      <c r="AN48" s="21">
        <v>1.1876660475194388E-2</v>
      </c>
      <c r="AO48" s="22">
        <v>1.27879559623698E-2</v>
      </c>
      <c r="AP48" s="22">
        <v>1.4398961978598825E-2</v>
      </c>
      <c r="AQ48" s="23">
        <v>1.241780747604259E-2</v>
      </c>
      <c r="AR48" s="21">
        <v>2.0474163971563324E-3</v>
      </c>
      <c r="AS48" s="22">
        <v>1.2122186786870078E-3</v>
      </c>
      <c r="AT48" s="22">
        <v>3.399613133233839E-3</v>
      </c>
      <c r="AU48" s="23">
        <v>2.4713617144367685E-3</v>
      </c>
      <c r="AV48" s="21">
        <v>3.9296340042897001E-3</v>
      </c>
      <c r="AW48" s="23">
        <v>3.9461926714914261E-3</v>
      </c>
      <c r="AY48" s="28">
        <f t="shared" si="0"/>
        <v>-2.495267751428885</v>
      </c>
      <c r="AZ48" s="28">
        <f t="shared" si="1"/>
        <v>-1.7085476246579197</v>
      </c>
    </row>
    <row r="49" spans="1:52" ht="78" customHeight="1" thickBot="1" x14ac:dyDescent="0.25">
      <c r="A49" s="48" t="s">
        <v>50</v>
      </c>
      <c r="B49" s="62"/>
      <c r="C49" s="49">
        <v>29.9</v>
      </c>
      <c r="D49" s="49">
        <v>884.81</v>
      </c>
      <c r="E49" s="49">
        <v>-2</v>
      </c>
      <c r="F49" s="66">
        <f>(1770.6431-1)/2</f>
        <v>884.82155</v>
      </c>
      <c r="G49" s="50">
        <f t="shared" si="3"/>
        <v>1.1550000000056571E-2</v>
      </c>
      <c r="H49" s="66">
        <v>1770.6431000000002</v>
      </c>
      <c r="I49" s="49"/>
      <c r="J49" s="49">
        <v>4</v>
      </c>
      <c r="K49" s="49">
        <v>4</v>
      </c>
      <c r="L49" s="49"/>
      <c r="M49" s="49">
        <v>1</v>
      </c>
      <c r="N49" s="49"/>
      <c r="O49" s="49" t="s">
        <v>69</v>
      </c>
      <c r="P49" s="49"/>
      <c r="Q49" s="49"/>
      <c r="R49" s="49"/>
      <c r="S49" s="49"/>
      <c r="T49" s="49" t="str">
        <f t="shared" si="8"/>
        <v>Yes</v>
      </c>
      <c r="U49" s="49" t="str">
        <f t="shared" si="9"/>
        <v>No</v>
      </c>
      <c r="V49" s="55"/>
      <c r="W49" s="3"/>
      <c r="X49" s="7">
        <v>1.47E-2</v>
      </c>
      <c r="Y49" s="8">
        <v>1.2800000000000001E-2</v>
      </c>
      <c r="Z49" s="8">
        <v>1.0500000000000001E-2</v>
      </c>
      <c r="AA49" s="9">
        <v>1.2999999999999999E-2</v>
      </c>
      <c r="AB49" s="7">
        <v>4.9399999999999999E-3</v>
      </c>
      <c r="AC49" s="8">
        <v>9.75E-3</v>
      </c>
      <c r="AD49" s="8">
        <v>1.2800000000000001E-2</v>
      </c>
      <c r="AE49" s="9">
        <v>1.2699999999999999E-2</v>
      </c>
      <c r="AF49" s="7">
        <v>1.1599999999999999E-2</v>
      </c>
      <c r="AG49" s="8">
        <v>1.09E-2</v>
      </c>
      <c r="AH49" s="8">
        <v>7.9000000000000008E-3</v>
      </c>
      <c r="AI49" s="9">
        <v>7.5399999999999998E-3</v>
      </c>
      <c r="AK49" s="16">
        <v>-0.34366066968747483</v>
      </c>
      <c r="AL49" s="16">
        <v>-0.42677756833474451</v>
      </c>
      <c r="AN49" s="21">
        <v>1.2938289169184014E-2</v>
      </c>
      <c r="AO49" s="22">
        <v>1.4000119246694056E-2</v>
      </c>
      <c r="AP49" s="22">
        <v>1.4570312665464994E-2</v>
      </c>
      <c r="AQ49" s="23">
        <v>1.228298940226449E-2</v>
      </c>
      <c r="AR49" s="21">
        <v>1.0912521088026809E-2</v>
      </c>
      <c r="AS49" s="22">
        <v>1.377616827226022E-2</v>
      </c>
      <c r="AT49" s="22">
        <v>1.2062362768860626E-2</v>
      </c>
      <c r="AU49" s="23">
        <v>1.6560980578972276E-2</v>
      </c>
      <c r="AV49" s="21">
        <v>1.9523990056924109E-2</v>
      </c>
      <c r="AW49" s="23">
        <v>1.994666044205505E-2</v>
      </c>
      <c r="AY49" s="28">
        <f t="shared" si="0"/>
        <v>-1.2922673928695505E-2</v>
      </c>
      <c r="AZ49" s="28">
        <f t="shared" si="1"/>
        <v>0.55339643099880764</v>
      </c>
    </row>
    <row r="50" spans="1:52" ht="78" customHeight="1" x14ac:dyDescent="0.2">
      <c r="A50" s="44" t="s">
        <v>51</v>
      </c>
      <c r="B50" s="56"/>
      <c r="C50" s="45">
        <v>27.9</v>
      </c>
      <c r="D50" s="45">
        <v>921.86</v>
      </c>
      <c r="E50" s="45">
        <v>-2</v>
      </c>
      <c r="F50" s="46">
        <v>921.83630000000005</v>
      </c>
      <c r="G50" s="46">
        <f t="shared" si="3"/>
        <v>2.3699999999962529E-2</v>
      </c>
      <c r="H50" s="46">
        <v>1844.6799000000001</v>
      </c>
      <c r="I50" s="45"/>
      <c r="J50" s="45">
        <v>5</v>
      </c>
      <c r="K50" s="45">
        <v>5</v>
      </c>
      <c r="L50" s="45"/>
      <c r="M50" s="45"/>
      <c r="N50" s="45"/>
      <c r="O50" s="45" t="s">
        <v>58</v>
      </c>
      <c r="P50" s="45"/>
      <c r="Q50" s="45"/>
      <c r="R50" s="45"/>
      <c r="S50" s="45"/>
      <c r="T50" s="45" t="str">
        <f t="shared" si="8"/>
        <v>No</v>
      </c>
      <c r="U50" s="45" t="str">
        <f t="shared" si="9"/>
        <v>No</v>
      </c>
      <c r="V50" s="53"/>
      <c r="W50" s="3"/>
      <c r="X50" s="7">
        <v>1.9599999999999999E-3</v>
      </c>
      <c r="Y50" s="8">
        <v>1.2700000000000001E-3</v>
      </c>
      <c r="Z50" s="8">
        <v>2.3499999999999999E-4</v>
      </c>
      <c r="AA50" s="9">
        <v>5.6999999999999998E-4</v>
      </c>
      <c r="AB50" s="7">
        <v>6.4399999999999993E-5</v>
      </c>
      <c r="AC50" s="8">
        <v>7.1000000000000002E-4</v>
      </c>
      <c r="AD50" s="8">
        <v>4.4700000000000002E-4</v>
      </c>
      <c r="AE50" s="9">
        <v>2.8300000000000001E-3</v>
      </c>
      <c r="AF50" s="7">
        <v>6.2399999999999999E-4</v>
      </c>
      <c r="AG50" s="8">
        <v>1.01E-2</v>
      </c>
      <c r="AH50" s="8">
        <v>1.13E-4</v>
      </c>
      <c r="AI50" s="9">
        <v>4.9700000000000005E-4</v>
      </c>
      <c r="AK50" s="16">
        <v>5.8518577142304242E-3</v>
      </c>
      <c r="AL50" s="16">
        <v>1.4900165289443832</v>
      </c>
      <c r="AN50" s="21">
        <v>1.1708831498089425E-3</v>
      </c>
      <c r="AO50" s="22">
        <v>1.4295913629241634E-3</v>
      </c>
      <c r="AP50" s="22">
        <v>1.4728022306030365E-3</v>
      </c>
      <c r="AQ50" s="23">
        <v>1.3680398316362806E-3</v>
      </c>
      <c r="AR50" s="21">
        <v>3.329007334374621E-3</v>
      </c>
      <c r="AS50" s="22">
        <v>2.2964767348267923E-3</v>
      </c>
      <c r="AT50" s="22">
        <v>1.538702380151923E-3</v>
      </c>
      <c r="AU50" s="23">
        <v>1.6114646459132081E-3</v>
      </c>
      <c r="AV50" s="21">
        <v>1.5049098847996841E-3</v>
      </c>
      <c r="AW50" s="23">
        <v>1.686499716165609E-3</v>
      </c>
      <c r="AY50" s="28">
        <f t="shared" si="0"/>
        <v>0.68955040119975008</v>
      </c>
      <c r="AZ50" s="28">
        <f t="shared" si="1"/>
        <v>0.23023801635154323</v>
      </c>
    </row>
    <row r="51" spans="1:52" ht="78" customHeight="1" thickBot="1" x14ac:dyDescent="0.25">
      <c r="A51" s="48" t="s">
        <v>52</v>
      </c>
      <c r="B51" s="62"/>
      <c r="C51" s="49">
        <v>28.9</v>
      </c>
      <c r="D51" s="49">
        <v>921.88</v>
      </c>
      <c r="E51" s="49">
        <v>-2</v>
      </c>
      <c r="F51" s="50">
        <v>921.83630000000005</v>
      </c>
      <c r="G51" s="50">
        <f t="shared" si="3"/>
        <v>4.3699999999944339E-2</v>
      </c>
      <c r="H51" s="50">
        <v>1844.6799000000001</v>
      </c>
      <c r="I51" s="49"/>
      <c r="J51" s="49">
        <v>5</v>
      </c>
      <c r="K51" s="49">
        <v>5</v>
      </c>
      <c r="L51" s="49"/>
      <c r="M51" s="49"/>
      <c r="N51" s="49"/>
      <c r="O51" s="49" t="s">
        <v>59</v>
      </c>
      <c r="P51" s="49"/>
      <c r="Q51" s="49"/>
      <c r="R51" s="49"/>
      <c r="S51" s="49"/>
      <c r="T51" s="49" t="str">
        <f t="shared" ref="T51" si="10">IF(M51&gt;0,"Yes","No")</f>
        <v>No</v>
      </c>
      <c r="U51" s="49" t="str">
        <f t="shared" ref="U51" si="11">IF(L51&gt;0,"Yes","No")</f>
        <v>No</v>
      </c>
      <c r="V51" s="55"/>
      <c r="W51" s="3"/>
      <c r="X51" s="76">
        <v>3.88E-4</v>
      </c>
      <c r="Y51" s="77">
        <v>2.3900000000000002E-3</v>
      </c>
      <c r="Z51" s="77">
        <v>2.2499999999999998E-3</v>
      </c>
      <c r="AA51" s="78">
        <v>2.1900000000000001E-3</v>
      </c>
      <c r="AB51" s="76">
        <v>4.7899999999999999E-4</v>
      </c>
      <c r="AC51" s="77">
        <v>7.1500000000000003E-5</v>
      </c>
      <c r="AD51" s="77">
        <v>1.5200000000000001E-4</v>
      </c>
      <c r="AE51" s="78">
        <v>1.2700000000000001E-3</v>
      </c>
      <c r="AF51" s="76">
        <v>4.2000000000000002E-4</v>
      </c>
      <c r="AG51" s="77">
        <v>1.25E-4</v>
      </c>
      <c r="AH51" s="77">
        <v>2.47E-3</v>
      </c>
      <c r="AI51" s="78">
        <v>3.14E-3</v>
      </c>
      <c r="AK51" s="17">
        <v>-1.8715738429964113</v>
      </c>
      <c r="AL51" s="17">
        <v>-0.22984028652541291</v>
      </c>
      <c r="AN51" s="24">
        <v>1.738520499346193E-3</v>
      </c>
      <c r="AO51" s="25">
        <v>1.5660688655210861E-3</v>
      </c>
      <c r="AP51" s="25">
        <v>1.505301425123184E-3</v>
      </c>
      <c r="AQ51" s="26">
        <v>2.168836813434414E-3</v>
      </c>
      <c r="AR51" s="24">
        <v>3.3329410630971606E-3</v>
      </c>
      <c r="AS51" s="25">
        <v>4.3123823478948805E-3</v>
      </c>
      <c r="AT51" s="25">
        <v>3.3268025212464685E-3</v>
      </c>
      <c r="AU51" s="26">
        <v>4.697816620200107E-3</v>
      </c>
      <c r="AV51" s="24">
        <v>3.5376161365855354E-3</v>
      </c>
      <c r="AW51" s="26">
        <v>2.9698973695232241E-3</v>
      </c>
      <c r="AY51" s="29">
        <f t="shared" si="0"/>
        <v>1.1669639646200323</v>
      </c>
      <c r="AZ51" s="29">
        <f t="shared" si="1"/>
        <v>0.89914237986922696</v>
      </c>
    </row>
  </sheetData>
  <mergeCells count="5">
    <mergeCell ref="Q4:Q5"/>
    <mergeCell ref="B4:B5"/>
    <mergeCell ref="B12:B15"/>
    <mergeCell ref="Q12:Q15"/>
    <mergeCell ref="R12:R15"/>
  </mergeCells>
  <phoneticPr fontId="9" type="noConversion"/>
  <conditionalFormatting sqref="X3:AI3">
    <cfRule type="colorScale" priority="9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:AI4">
    <cfRule type="colorScale" priority="9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5:AI5">
    <cfRule type="colorScale" priority="9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6:AI6">
    <cfRule type="colorScale" priority="9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7:AI7">
    <cfRule type="colorScale" priority="9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8:AI8">
    <cfRule type="colorScale" priority="9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9:AI9">
    <cfRule type="colorScale" priority="9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0:AI10">
    <cfRule type="colorScale" priority="9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1:AI11">
    <cfRule type="colorScale" priority="9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2:AI12">
    <cfRule type="colorScale" priority="9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3:AI13">
    <cfRule type="colorScale" priority="8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4:AI14">
    <cfRule type="colorScale" priority="8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5:AI15">
    <cfRule type="colorScale" priority="8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6:AI16">
    <cfRule type="colorScale" priority="8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7:AI17">
    <cfRule type="colorScale" priority="8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8:AI18">
    <cfRule type="colorScale" priority="8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9:AI19">
    <cfRule type="colorScale" priority="8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20:AI20">
    <cfRule type="colorScale" priority="8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21:AI21">
    <cfRule type="colorScale" priority="8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22:AI22">
    <cfRule type="colorScale" priority="8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23:AI23">
    <cfRule type="colorScale" priority="7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24:AI24">
    <cfRule type="colorScale" priority="7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25:AI25">
    <cfRule type="colorScale" priority="7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26:AI26">
    <cfRule type="colorScale" priority="7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27:AI27">
    <cfRule type="colorScale" priority="7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28:AI28">
    <cfRule type="colorScale" priority="7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29:AI29">
    <cfRule type="colorScale" priority="7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30:AI30">
    <cfRule type="colorScale" priority="7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31:AI31">
    <cfRule type="colorScale" priority="7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32:AI32">
    <cfRule type="colorScale" priority="7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33:AI33">
    <cfRule type="colorScale" priority="6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34:AI34">
    <cfRule type="colorScale" priority="6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35:AI35">
    <cfRule type="colorScale" priority="6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36:AI36">
    <cfRule type="colorScale" priority="6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37:AI37">
    <cfRule type="colorScale" priority="6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38:AI38">
    <cfRule type="colorScale" priority="6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39:AI39">
    <cfRule type="colorScale" priority="6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0:AI40">
    <cfRule type="colorScale" priority="6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1:AI41">
    <cfRule type="colorScale" priority="6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2:AI42">
    <cfRule type="colorScale" priority="6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3:AI43">
    <cfRule type="colorScale" priority="5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4:AI44">
    <cfRule type="colorScale" priority="5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5:AI45">
    <cfRule type="colorScale" priority="5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6:AI46">
    <cfRule type="colorScale" priority="5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7:AI47">
    <cfRule type="colorScale" priority="5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8:AI48">
    <cfRule type="colorScale" priority="5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49:AI49">
    <cfRule type="colorScale" priority="5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50:AI50">
    <cfRule type="colorScale" priority="5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51:AI51">
    <cfRule type="colorScale" priority="5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:AW3">
    <cfRule type="colorScale" priority="4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:AW4">
    <cfRule type="colorScale" priority="4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5:AW5">
    <cfRule type="colorScale" priority="4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6:AW6">
    <cfRule type="colorScale" priority="4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7:AW7">
    <cfRule type="colorScale" priority="4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8:AW8">
    <cfRule type="colorScale" priority="4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9:AW9">
    <cfRule type="colorScale" priority="4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10:AW10">
    <cfRule type="colorScale" priority="4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11:AW11">
    <cfRule type="colorScale" priority="4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12:AW12">
    <cfRule type="colorScale" priority="4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13:AW13">
    <cfRule type="colorScale" priority="3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14:AW14">
    <cfRule type="colorScale" priority="3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15:AW15">
    <cfRule type="colorScale" priority="3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16:AW16">
    <cfRule type="colorScale" priority="3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17:AW17">
    <cfRule type="colorScale" priority="3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18:AW18">
    <cfRule type="colorScale" priority="3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19:AW19">
    <cfRule type="colorScale" priority="3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20:AW20">
    <cfRule type="colorScale" priority="3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21:AW21">
    <cfRule type="colorScale" priority="3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22:AW22">
    <cfRule type="colorScale" priority="3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23:AW23">
    <cfRule type="colorScale" priority="2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24:AW24">
    <cfRule type="colorScale" priority="2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25:AW25">
    <cfRule type="colorScale" priority="2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26:AW26">
    <cfRule type="colorScale" priority="2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27:AW27">
    <cfRule type="colorScale" priority="2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28:AW28"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29:AW29">
    <cfRule type="colorScale" priority="2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0:AW30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1:AW31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2:AW32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3:AW33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4:AW34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5:AW3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6:AW36"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7:AW37">
    <cfRule type="colorScale" priority="1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8:AW38"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39:AW39">
    <cfRule type="colorScale" priority="1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0:AW40"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1:AW41">
    <cfRule type="colorScale" priority="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2:AW42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3:AW43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4:AW44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5:AW45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6:AW46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7:AW47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8:AW48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49:AW49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50:AW50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N51:AW51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6C42-ACE6-4243-9A40-B350C1C42198}">
  <dimension ref="A1:BD280"/>
  <sheetViews>
    <sheetView tabSelected="1" topLeftCell="U122" zoomScale="66" zoomScaleNormal="63" workbookViewId="0">
      <selection activeCell="U127" sqref="U127"/>
    </sheetView>
  </sheetViews>
  <sheetFormatPr baseColWidth="10" defaultRowHeight="18" x14ac:dyDescent="0.2"/>
  <cols>
    <col min="1" max="1" width="18.83203125" style="2" bestFit="1" customWidth="1"/>
    <col min="2" max="2" width="17.1640625" style="1" bestFit="1" customWidth="1"/>
    <col min="3" max="3" width="10.83203125" style="2"/>
    <col min="4" max="4" width="17.1640625" style="2" bestFit="1" customWidth="1"/>
    <col min="5" max="5" width="8.33203125" style="2" customWidth="1"/>
    <col min="6" max="6" width="10.5" style="2" bestFit="1" customWidth="1"/>
    <col min="7" max="7" width="10.6640625" style="2" customWidth="1"/>
    <col min="8" max="8" width="15.5" style="2" bestFit="1" customWidth="1"/>
    <col min="9" max="9" width="10.83203125" style="2"/>
    <col min="10" max="10" width="5.5" style="2" bestFit="1" customWidth="1"/>
    <col min="11" max="11" width="10.1640625" style="2" bestFit="1" customWidth="1"/>
    <col min="12" max="12" width="5.5" style="2" bestFit="1" customWidth="1"/>
    <col min="13" max="13" width="8.6640625" style="2" bestFit="1" customWidth="1"/>
    <col min="14" max="14" width="13.83203125" style="2" customWidth="1"/>
    <col min="15" max="16" width="10.83203125" style="2"/>
    <col min="17" max="17" width="9.83203125" style="2" bestFit="1" customWidth="1"/>
    <col min="18" max="18" width="8.83203125" style="2" bestFit="1" customWidth="1"/>
    <col min="19" max="19" width="37.33203125" style="2" bestFit="1" customWidth="1"/>
    <col min="20" max="20" width="20" style="2" bestFit="1" customWidth="1"/>
    <col min="21" max="21" width="22.33203125" style="2" customWidth="1"/>
    <col min="22" max="22" width="15" style="2" customWidth="1"/>
    <col min="23" max="23" width="15.5" style="2" customWidth="1"/>
    <col min="24" max="24" width="74.83203125" style="2" bestFit="1" customWidth="1"/>
    <col min="25" max="25" width="38.1640625" style="2" bestFit="1" customWidth="1"/>
    <col min="26" max="26" width="17.33203125" style="2" bestFit="1" customWidth="1"/>
    <col min="27" max="29" width="15.83203125" style="2" bestFit="1" customWidth="1"/>
    <col min="30" max="33" width="14.1640625" style="2" bestFit="1" customWidth="1"/>
    <col min="34" max="34" width="13.6640625" style="2" bestFit="1" customWidth="1"/>
    <col min="35" max="37" width="15" style="2" bestFit="1" customWidth="1"/>
    <col min="38" max="38" width="10.83203125" style="2"/>
    <col min="39" max="39" width="28.1640625" style="2" bestFit="1" customWidth="1"/>
    <col min="40" max="40" width="25.33203125" style="2" bestFit="1" customWidth="1"/>
    <col min="41" max="41" width="40" style="2" bestFit="1" customWidth="1"/>
    <col min="42" max="45" width="15.83203125" style="2" bestFit="1" customWidth="1"/>
    <col min="46" max="49" width="14.1640625" style="2" bestFit="1" customWidth="1"/>
    <col min="50" max="50" width="13.6640625" style="2" bestFit="1" customWidth="1"/>
    <col min="51" max="51" width="15" style="2" bestFit="1" customWidth="1"/>
    <col min="52" max="53" width="15" style="2" customWidth="1"/>
    <col min="54" max="54" width="10.83203125" style="2"/>
    <col min="55" max="55" width="28.1640625" style="2" bestFit="1" customWidth="1"/>
    <col min="56" max="56" width="26.83203125" style="2" bestFit="1" customWidth="1"/>
    <col min="57" max="16384" width="10.83203125" style="2"/>
  </cols>
  <sheetData>
    <row r="1" spans="1:56" ht="17" thickBot="1" x14ac:dyDescent="0.25">
      <c r="B1" s="2"/>
    </row>
    <row r="2" spans="1:56" ht="57" customHeight="1" thickBot="1" x14ac:dyDescent="0.25">
      <c r="A2" s="10" t="s">
        <v>0</v>
      </c>
      <c r="B2" s="11" t="s">
        <v>1</v>
      </c>
      <c r="C2" s="35" t="s">
        <v>53</v>
      </c>
      <c r="D2" s="36" t="s">
        <v>16</v>
      </c>
      <c r="E2" s="37" t="s">
        <v>3</v>
      </c>
      <c r="F2" s="38" t="s">
        <v>4</v>
      </c>
      <c r="G2" s="39" t="s">
        <v>2</v>
      </c>
      <c r="H2" s="36" t="s">
        <v>5</v>
      </c>
      <c r="I2" s="36"/>
      <c r="J2" s="12" t="s">
        <v>6</v>
      </c>
      <c r="K2" s="12" t="s">
        <v>7</v>
      </c>
      <c r="L2" s="12" t="s">
        <v>8</v>
      </c>
      <c r="M2" s="12" t="s">
        <v>9</v>
      </c>
      <c r="N2" s="42" t="s">
        <v>118</v>
      </c>
      <c r="O2" s="12" t="s">
        <v>119</v>
      </c>
      <c r="P2" s="12"/>
      <c r="Q2" s="12" t="s">
        <v>10</v>
      </c>
      <c r="R2" s="12" t="s">
        <v>11</v>
      </c>
      <c r="S2" s="12" t="s">
        <v>90</v>
      </c>
      <c r="T2" s="31" t="s">
        <v>12</v>
      </c>
      <c r="U2" s="40" t="s">
        <v>13</v>
      </c>
      <c r="V2" s="41" t="s">
        <v>14</v>
      </c>
      <c r="W2" s="42" t="s">
        <v>15</v>
      </c>
      <c r="X2" s="43" t="s">
        <v>72</v>
      </c>
      <c r="Z2" s="10" t="s">
        <v>94</v>
      </c>
      <c r="AA2" s="11" t="s">
        <v>95</v>
      </c>
      <c r="AB2" s="12" t="s">
        <v>96</v>
      </c>
      <c r="AC2" s="13" t="s">
        <v>97</v>
      </c>
      <c r="AD2" s="10" t="s">
        <v>98</v>
      </c>
      <c r="AE2" s="11" t="s">
        <v>99</v>
      </c>
      <c r="AF2" s="11" t="s">
        <v>100</v>
      </c>
      <c r="AG2" s="13" t="s">
        <v>101</v>
      </c>
      <c r="AH2" s="10" t="s">
        <v>102</v>
      </c>
      <c r="AI2" s="11" t="s">
        <v>103</v>
      </c>
      <c r="AJ2" s="11" t="s">
        <v>104</v>
      </c>
      <c r="AK2" s="13" t="s">
        <v>105</v>
      </c>
      <c r="AL2" s="14"/>
      <c r="AM2" s="10" t="s">
        <v>106</v>
      </c>
      <c r="AN2" s="13" t="s">
        <v>107</v>
      </c>
      <c r="AP2" s="10" t="s">
        <v>108</v>
      </c>
      <c r="AQ2" s="11" t="s">
        <v>109</v>
      </c>
      <c r="AR2" s="12" t="s">
        <v>110</v>
      </c>
      <c r="AS2" s="13" t="s">
        <v>111</v>
      </c>
      <c r="AT2" s="10" t="s">
        <v>112</v>
      </c>
      <c r="AU2" s="11" t="s">
        <v>113</v>
      </c>
      <c r="AV2" s="11" t="s">
        <v>114</v>
      </c>
      <c r="AW2" s="11" t="s">
        <v>115</v>
      </c>
      <c r="AX2" s="10" t="s">
        <v>116</v>
      </c>
      <c r="AY2" s="11" t="s">
        <v>117</v>
      </c>
      <c r="AZ2" s="11" t="s">
        <v>120</v>
      </c>
      <c r="BA2" s="13" t="s">
        <v>121</v>
      </c>
      <c r="BC2" s="10" t="s">
        <v>106</v>
      </c>
      <c r="BD2" s="13" t="s">
        <v>107</v>
      </c>
    </row>
    <row r="3" spans="1:56" ht="91" customHeight="1" thickBot="1" x14ac:dyDescent="0.25">
      <c r="A3" s="30">
        <v>1</v>
      </c>
      <c r="B3" s="11" t="s">
        <v>122</v>
      </c>
      <c r="C3" s="32">
        <v>22</v>
      </c>
      <c r="D3" s="32">
        <v>1057.44</v>
      </c>
      <c r="E3" s="32">
        <v>-1</v>
      </c>
      <c r="F3" s="33">
        <v>1057.3940000000002</v>
      </c>
      <c r="G3" s="32">
        <f>ABS(D3-F3)</f>
        <v>4.5999999999821739E-2</v>
      </c>
      <c r="H3" s="33">
        <v>1057.3940000000002</v>
      </c>
      <c r="I3" s="32"/>
      <c r="J3" s="32">
        <v>3</v>
      </c>
      <c r="K3" s="32">
        <v>2</v>
      </c>
      <c r="L3" s="32">
        <v>1</v>
      </c>
      <c r="M3" s="32"/>
      <c r="N3" s="32"/>
      <c r="O3" s="32"/>
      <c r="P3" s="32"/>
      <c r="Q3" s="32"/>
      <c r="R3" s="32"/>
      <c r="S3" s="32"/>
      <c r="T3" s="32" t="s">
        <v>123</v>
      </c>
      <c r="U3" s="32" t="s">
        <v>124</v>
      </c>
      <c r="V3" s="32" t="s">
        <v>56</v>
      </c>
      <c r="W3" s="32" t="s">
        <v>55</v>
      </c>
      <c r="X3" s="34">
        <v>350</v>
      </c>
      <c r="Y3" s="3"/>
      <c r="Z3" s="4">
        <v>7.0284967280684228E-3</v>
      </c>
      <c r="AA3" s="5">
        <v>6.6234808092753951E-3</v>
      </c>
      <c r="AB3" s="5">
        <v>7.5316040763419665E-3</v>
      </c>
      <c r="AC3" s="6">
        <v>8.0885182550079586E-3</v>
      </c>
      <c r="AD3" s="4">
        <v>1.5861251669520154E-2</v>
      </c>
      <c r="AE3" s="5">
        <v>1.5230340518902954E-2</v>
      </c>
      <c r="AF3" s="5">
        <v>1.445804651128235E-2</v>
      </c>
      <c r="AG3" s="6">
        <v>2.2782496659267078E-2</v>
      </c>
      <c r="AH3" s="4">
        <v>2.9992039612819436E-2</v>
      </c>
      <c r="AI3" s="5">
        <v>4.5202827111583327E-2</v>
      </c>
      <c r="AJ3" s="5">
        <v>2.5902507596591989E-2</v>
      </c>
      <c r="AK3" s="6">
        <v>5.0656084001738454E-2</v>
      </c>
      <c r="AM3" s="68">
        <f>LOG(AVERAGE(AD3:AG3)/AVERAGE(Z3:AC3),2)</f>
        <v>1.223037968415855</v>
      </c>
      <c r="AN3" s="68">
        <f>LOG(AVERAGE(AH3:AK3)/AVERAGE(Z3:AC3),2)</f>
        <v>2.3741312465519866</v>
      </c>
      <c r="AO3" s="3"/>
      <c r="AP3" s="4">
        <v>1.5422991699825233E-3</v>
      </c>
      <c r="AQ3" s="5">
        <v>1.5909724603914927E-3</v>
      </c>
      <c r="AR3" s="5">
        <v>1.7147377102384046E-3</v>
      </c>
      <c r="AS3" s="6">
        <v>1.790551302417869E-3</v>
      </c>
      <c r="AT3" s="4">
        <v>5.8732607313568344E-3</v>
      </c>
      <c r="AU3" s="5">
        <v>4.4211469224011823E-3</v>
      </c>
      <c r="AV3" s="5">
        <v>7.116678849201797E-3</v>
      </c>
      <c r="AW3" s="6">
        <v>4.5367564342413428E-3</v>
      </c>
      <c r="AX3" s="4">
        <v>5.3507672715652158E-3</v>
      </c>
      <c r="AY3" s="5">
        <v>5.8181881734023378E-3</v>
      </c>
      <c r="AZ3" s="5">
        <v>6.1397292075781942E-3</v>
      </c>
      <c r="BA3" s="6">
        <v>4.1225659697273131E-3</v>
      </c>
      <c r="BC3" s="68">
        <f>LOG(AVERAGE(AT3:AW3)/AVERAGE(AP3:AS3),2)</f>
        <v>1.7251367778922382</v>
      </c>
      <c r="BD3" s="53">
        <f>LOG(AVERAGE(AX3:BA3)/AVERAGE(AP3:AS3),2)</f>
        <v>1.6907736621764899</v>
      </c>
    </row>
    <row r="4" spans="1:56" ht="74" customHeight="1" thickBot="1" x14ac:dyDescent="0.25">
      <c r="A4" s="30">
        <v>2</v>
      </c>
      <c r="B4" s="11" t="s">
        <v>125</v>
      </c>
      <c r="C4" s="32">
        <v>14.2</v>
      </c>
      <c r="D4" s="32">
        <v>1073.42</v>
      </c>
      <c r="E4" s="32">
        <v>-1</v>
      </c>
      <c r="F4" s="33">
        <v>1073.3889000000001</v>
      </c>
      <c r="G4" s="32">
        <f t="shared" ref="G4:G63" si="0">ABS(D4-F4)</f>
        <v>3.1099999999923966E-2</v>
      </c>
      <c r="H4" s="33">
        <v>1073.3889000000001</v>
      </c>
      <c r="I4" s="32"/>
      <c r="J4" s="32">
        <v>4</v>
      </c>
      <c r="K4" s="32">
        <v>2</v>
      </c>
      <c r="L4" s="32"/>
      <c r="M4" s="32"/>
      <c r="N4" s="32"/>
      <c r="O4" s="32"/>
      <c r="P4" s="32"/>
      <c r="Q4" s="32"/>
      <c r="R4" s="32"/>
      <c r="S4" s="32"/>
      <c r="T4" s="32" t="s">
        <v>123</v>
      </c>
      <c r="U4" s="32"/>
      <c r="V4" s="32" t="str">
        <f>IF(M4&gt;0,"Yes","No")</f>
        <v>No</v>
      </c>
      <c r="W4" s="32" t="str">
        <f>IF(L4&gt;0,"Yes","No")</f>
        <v>No</v>
      </c>
      <c r="X4" s="34" t="s">
        <v>126</v>
      </c>
      <c r="Y4" s="3"/>
      <c r="Z4" s="7">
        <v>4.5862009130434979E-4</v>
      </c>
      <c r="AA4" s="8">
        <v>4.3857814138894695E-4</v>
      </c>
      <c r="AB4" s="8">
        <v>4.414513900058748E-4</v>
      </c>
      <c r="AC4" s="9">
        <v>4.3908716287906945E-4</v>
      </c>
      <c r="AD4" s="7">
        <v>8.1865240349183739E-4</v>
      </c>
      <c r="AE4" s="8">
        <v>8.6928975294038612E-4</v>
      </c>
      <c r="AF4" s="8">
        <v>8.4273041098056119E-4</v>
      </c>
      <c r="AG4" s="9">
        <v>1.1388229469815603E-3</v>
      </c>
      <c r="AH4" s="7">
        <v>1.653327676232921E-3</v>
      </c>
      <c r="AI4" s="8">
        <v>2.3834680306575821E-3</v>
      </c>
      <c r="AJ4" s="8">
        <v>1.3887758041407543E-3</v>
      </c>
      <c r="AK4" s="9">
        <v>2.8647683581654983E-3</v>
      </c>
      <c r="AM4" s="69">
        <f t="shared" ref="AM4:AM63" si="1">LOG(AVERAGE(AD4:AG4)/AVERAGE(Z4:AC4),2)</f>
        <v>1.0455400013152978</v>
      </c>
      <c r="AN4" s="69">
        <f t="shared" ref="AN4:AN63" si="2">LOG(AVERAGE(AH4:AK4)/AVERAGE(Z4:AC4),2)</f>
        <v>2.2213895150349661</v>
      </c>
      <c r="AO4" s="3"/>
      <c r="AP4" s="7">
        <v>1.7116741289744373E-4</v>
      </c>
      <c r="AQ4" s="8">
        <v>1.8747149261615407E-4</v>
      </c>
      <c r="AR4" s="8">
        <v>1.8530156929921098E-4</v>
      </c>
      <c r="AS4" s="9">
        <v>1.6790457180162653E-4</v>
      </c>
      <c r="AT4" s="7">
        <v>7.274726519883258E-4</v>
      </c>
      <c r="AU4" s="8">
        <v>7.5836513210892221E-4</v>
      </c>
      <c r="AV4" s="8">
        <v>4.7010305874678942E-4</v>
      </c>
      <c r="AW4" s="9">
        <v>3.1826249979215507E-4</v>
      </c>
      <c r="AX4" s="7">
        <v>6.1693160197221256E-4</v>
      </c>
      <c r="AY4" s="8">
        <v>5.3477343521817378E-4</v>
      </c>
      <c r="AZ4" s="8">
        <v>4.3355929560227782E-4</v>
      </c>
      <c r="BA4" s="9">
        <v>4.3510646860546047E-4</v>
      </c>
      <c r="BC4" s="69">
        <f t="shared" ref="BC4:BC63" si="3">LOG(AVERAGE(AT4:AW4)/AVERAGE(AP4:AS4),2)</f>
        <v>1.6757261185010366</v>
      </c>
      <c r="BD4" s="61">
        <f t="shared" ref="BD4:BD63" si="4">LOG(AVERAGE(AX4:BA4)/AVERAGE(AP4:AS4),2)</f>
        <v>1.5049849603193053</v>
      </c>
    </row>
    <row r="5" spans="1:56" ht="103" customHeight="1" thickBot="1" x14ac:dyDescent="0.25">
      <c r="A5" s="30">
        <v>3</v>
      </c>
      <c r="B5" s="11" t="s">
        <v>127</v>
      </c>
      <c r="C5" s="32">
        <v>17.3</v>
      </c>
      <c r="D5" s="32">
        <v>1235.48</v>
      </c>
      <c r="E5" s="32">
        <v>-1</v>
      </c>
      <c r="F5" s="33">
        <v>1235.4417000000001</v>
      </c>
      <c r="G5" s="32">
        <f t="shared" si="0"/>
        <v>3.8299999999935608E-2</v>
      </c>
      <c r="H5" s="33">
        <v>1235.4417000000001</v>
      </c>
      <c r="I5" s="32"/>
      <c r="J5" s="32">
        <v>5</v>
      </c>
      <c r="K5" s="32">
        <v>2</v>
      </c>
      <c r="L5" s="32"/>
      <c r="M5" s="32"/>
      <c r="N5" s="32"/>
      <c r="O5" s="32"/>
      <c r="P5" s="32"/>
      <c r="Q5" s="32"/>
      <c r="R5" s="32"/>
      <c r="S5" s="32"/>
      <c r="T5" s="32" t="s">
        <v>128</v>
      </c>
      <c r="U5" s="32"/>
      <c r="V5" s="32" t="str">
        <f t="shared" ref="V5:V64" si="5">IF(M5&gt;0,"Yes","No")</f>
        <v>No</v>
      </c>
      <c r="W5" s="32" t="str">
        <f t="shared" ref="W5:W64" si="6">IF(L5&gt;0,"Yes","No")</f>
        <v>No</v>
      </c>
      <c r="X5" s="34">
        <v>647</v>
      </c>
      <c r="Y5" s="3"/>
      <c r="Z5" s="7">
        <v>9.234327261909557E-3</v>
      </c>
      <c r="AA5" s="8">
        <v>9.2765492656188778E-3</v>
      </c>
      <c r="AB5" s="8">
        <v>9.8589622341667717E-3</v>
      </c>
      <c r="AC5" s="9">
        <v>1.0257224874833101E-2</v>
      </c>
      <c r="AD5" s="7">
        <v>1.5336137262138822E-2</v>
      </c>
      <c r="AE5" s="8">
        <v>1.5021602632101234E-2</v>
      </c>
      <c r="AF5" s="8">
        <v>1.4880633941930501E-2</v>
      </c>
      <c r="AG5" s="9">
        <v>1.2808290074162178E-2</v>
      </c>
      <c r="AH5" s="7">
        <v>2.2606360434677959E-2</v>
      </c>
      <c r="AI5" s="8">
        <v>2.2248976047297586E-2</v>
      </c>
      <c r="AJ5" s="8">
        <v>2.2548786033346917E-2</v>
      </c>
      <c r="AK5" s="9">
        <v>2.1504366663150629E-2</v>
      </c>
      <c r="AM5" s="69">
        <f t="shared" si="1"/>
        <v>0.58760114359102744</v>
      </c>
      <c r="AN5" s="69">
        <f t="shared" si="2"/>
        <v>1.2027091668109546</v>
      </c>
      <c r="AO5" s="3"/>
      <c r="AP5" s="7">
        <v>9.6925017431338488E-3</v>
      </c>
      <c r="AQ5" s="8">
        <v>8.2886406048094177E-3</v>
      </c>
      <c r="AR5" s="8">
        <v>9.8115330501293268E-3</v>
      </c>
      <c r="AS5" s="9">
        <v>1.0140472073116831E-2</v>
      </c>
      <c r="AT5" s="7">
        <v>1.7425347659529057E-2</v>
      </c>
      <c r="AU5" s="8">
        <v>1.5919096851937275E-2</v>
      </c>
      <c r="AV5" s="8">
        <v>2.4155948293940896E-2</v>
      </c>
      <c r="AW5" s="9">
        <v>1.9073100824559323E-2</v>
      </c>
      <c r="AX5" s="7">
        <v>1.8099228838968022E-2</v>
      </c>
      <c r="AY5" s="8">
        <v>1.9502785767464031E-2</v>
      </c>
      <c r="AZ5" s="8">
        <v>2.2208366254928089E-2</v>
      </c>
      <c r="BA5" s="9">
        <v>1.8728621473152861E-2</v>
      </c>
      <c r="BC5" s="69">
        <f t="shared" si="3"/>
        <v>1.0133859980868234</v>
      </c>
      <c r="BD5" s="61">
        <f t="shared" si="4"/>
        <v>1.0499501888363396</v>
      </c>
    </row>
    <row r="6" spans="1:56" ht="127" customHeight="1" x14ac:dyDescent="0.2">
      <c r="A6" s="44" t="s">
        <v>129</v>
      </c>
      <c r="B6" s="56" t="s">
        <v>130</v>
      </c>
      <c r="C6" s="45">
        <v>12.6</v>
      </c>
      <c r="D6" s="45">
        <v>1397.5</v>
      </c>
      <c r="E6" s="45">
        <v>-1</v>
      </c>
      <c r="F6" s="46">
        <v>1397.4945000000002</v>
      </c>
      <c r="G6" s="45">
        <f t="shared" si="0"/>
        <v>5.4999999997562554E-3</v>
      </c>
      <c r="H6" s="46">
        <v>1397.4945000000002</v>
      </c>
      <c r="I6" s="45"/>
      <c r="J6" s="45">
        <v>6</v>
      </c>
      <c r="K6" s="45">
        <v>2</v>
      </c>
      <c r="L6" s="45"/>
      <c r="M6" s="45"/>
      <c r="N6" s="45"/>
      <c r="O6" s="45"/>
      <c r="P6" s="45"/>
      <c r="Q6" s="45" t="s">
        <v>58</v>
      </c>
      <c r="R6" s="45"/>
      <c r="S6" s="45"/>
      <c r="T6" s="45" t="s">
        <v>128</v>
      </c>
      <c r="U6" s="45"/>
      <c r="V6" s="45" t="str">
        <f t="shared" si="5"/>
        <v>No</v>
      </c>
      <c r="W6" s="45" t="str">
        <f t="shared" si="6"/>
        <v>No</v>
      </c>
      <c r="X6" s="53" t="s">
        <v>131</v>
      </c>
      <c r="Y6" s="3"/>
      <c r="Z6" s="7">
        <v>4.3432285372587462E-2</v>
      </c>
      <c r="AA6" s="8">
        <v>4.1969061230729965E-2</v>
      </c>
      <c r="AB6" s="8">
        <v>4.4022697849702482E-2</v>
      </c>
      <c r="AC6" s="9">
        <v>5.477888101640925E-2</v>
      </c>
      <c r="AD6" s="7">
        <v>6.8320973737005977E-2</v>
      </c>
      <c r="AE6" s="8">
        <v>6.4462398547480315E-2</v>
      </c>
      <c r="AF6" s="8">
        <v>6.8929863352805695E-2</v>
      </c>
      <c r="AG6" s="9">
        <v>8.0514364029894162E-2</v>
      </c>
      <c r="AH6" s="7">
        <v>9.1715771132887425E-2</v>
      </c>
      <c r="AI6" s="8">
        <v>0.12303443407928195</v>
      </c>
      <c r="AJ6" s="8">
        <v>9.8138274779325699E-2</v>
      </c>
      <c r="AK6" s="9">
        <v>0.12807486009224567</v>
      </c>
      <c r="AM6" s="69">
        <f t="shared" si="1"/>
        <v>0.61556310503436595</v>
      </c>
      <c r="AN6" s="69">
        <f t="shared" si="2"/>
        <v>1.2593627467431321</v>
      </c>
      <c r="AO6" s="3"/>
      <c r="AP6" s="7">
        <v>1.2521363042312203E-2</v>
      </c>
      <c r="AQ6" s="8">
        <v>1.2267051523051176E-2</v>
      </c>
      <c r="AR6" s="8">
        <v>1.385276545220668E-2</v>
      </c>
      <c r="AS6" s="9">
        <v>1.1041758865061016E-2</v>
      </c>
      <c r="AT6" s="7">
        <v>2.3626663059435598E-2</v>
      </c>
      <c r="AU6" s="8">
        <v>2.7011162416596166E-2</v>
      </c>
      <c r="AV6" s="8">
        <v>2.8451937985615097E-2</v>
      </c>
      <c r="AW6" s="9">
        <v>2.6465288038433395E-2</v>
      </c>
      <c r="AX6" s="7">
        <v>2.7455742421726079E-2</v>
      </c>
      <c r="AY6" s="8">
        <v>2.5103866349397801E-2</v>
      </c>
      <c r="AZ6" s="8">
        <v>2.2815624456910703E-2</v>
      </c>
      <c r="BA6" s="9">
        <v>2.4494938567115172E-2</v>
      </c>
      <c r="BC6" s="69">
        <f t="shared" si="3"/>
        <v>1.0871732021583222</v>
      </c>
      <c r="BD6" s="61">
        <f t="shared" si="4"/>
        <v>1.0073033374370373</v>
      </c>
    </row>
    <row r="7" spans="1:56" ht="104" customHeight="1" thickBot="1" x14ac:dyDescent="0.25">
      <c r="A7" s="48" t="s">
        <v>132</v>
      </c>
      <c r="B7" s="62" t="s">
        <v>133</v>
      </c>
      <c r="C7" s="49">
        <v>14</v>
      </c>
      <c r="D7" s="49">
        <v>1397.5</v>
      </c>
      <c r="E7" s="70">
        <v>-1</v>
      </c>
      <c r="F7" s="50">
        <v>1397.4945000000002</v>
      </c>
      <c r="G7" s="49">
        <f t="shared" si="0"/>
        <v>5.4999999997562554E-3</v>
      </c>
      <c r="H7" s="50">
        <v>1397.4945000000002</v>
      </c>
      <c r="I7" s="49"/>
      <c r="J7" s="49">
        <v>6</v>
      </c>
      <c r="K7" s="49">
        <v>2</v>
      </c>
      <c r="L7" s="49"/>
      <c r="M7" s="49"/>
      <c r="N7" s="49"/>
      <c r="O7" s="49"/>
      <c r="P7" s="49"/>
      <c r="Q7" s="49" t="s">
        <v>59</v>
      </c>
      <c r="R7" s="49"/>
      <c r="S7" s="49"/>
      <c r="T7" s="49" t="s">
        <v>128</v>
      </c>
      <c r="U7" s="49"/>
      <c r="V7" s="49" t="str">
        <f t="shared" si="5"/>
        <v>No</v>
      </c>
      <c r="W7" s="49" t="str">
        <f t="shared" si="6"/>
        <v>No</v>
      </c>
      <c r="X7" s="55" t="s">
        <v>134</v>
      </c>
      <c r="Y7" s="3"/>
      <c r="Z7" s="7">
        <v>6.4166435158784143E-4</v>
      </c>
      <c r="AA7" s="8">
        <v>6.02801784825857E-4</v>
      </c>
      <c r="AB7" s="8">
        <v>6.2338626078859295E-4</v>
      </c>
      <c r="AC7" s="9">
        <v>7.1983849562090964E-4</v>
      </c>
      <c r="AD7" s="7">
        <v>1.5964839301721274E-3</v>
      </c>
      <c r="AE7" s="8">
        <v>1.2877171904529597E-3</v>
      </c>
      <c r="AF7" s="8">
        <v>1.3223870714863485E-3</v>
      </c>
      <c r="AG7" s="9">
        <v>1.7986119071168323E-3</v>
      </c>
      <c r="AH7" s="7">
        <v>1.9628731049079651E-3</v>
      </c>
      <c r="AI7" s="8">
        <v>2.555724025617104E-3</v>
      </c>
      <c r="AJ7" s="8">
        <v>1.5272020730892008E-3</v>
      </c>
      <c r="AK7" s="9">
        <v>2.4371074577119825E-3</v>
      </c>
      <c r="AM7" s="69">
        <f t="shared" si="1"/>
        <v>1.2145470252440116</v>
      </c>
      <c r="AN7" s="69">
        <f t="shared" si="2"/>
        <v>1.7128933943077744</v>
      </c>
      <c r="AO7" s="3"/>
      <c r="AP7" s="7">
        <v>4.3030336874732363E-4</v>
      </c>
      <c r="AQ7" s="8">
        <v>4.6403318525976969E-4</v>
      </c>
      <c r="AR7" s="8">
        <v>4.7604510372651428E-4</v>
      </c>
      <c r="AS7" s="9">
        <v>4.4604537894787764E-4</v>
      </c>
      <c r="AT7" s="7">
        <v>9.3562886707862752E-4</v>
      </c>
      <c r="AU7" s="8">
        <v>8.4350264420268077E-4</v>
      </c>
      <c r="AV7" s="8">
        <v>1.0832420711624267E-3</v>
      </c>
      <c r="AW7" s="9">
        <v>9.6952309692670215E-4</v>
      </c>
      <c r="AX7" s="7">
        <v>9.0134564615227319E-4</v>
      </c>
      <c r="AY7" s="8">
        <v>1.00256877787636E-3</v>
      </c>
      <c r="AZ7" s="8">
        <v>8.0905722171639542E-4</v>
      </c>
      <c r="BA7" s="9">
        <v>9.3779101686339013E-4</v>
      </c>
      <c r="BC7" s="69">
        <f t="shared" si="3"/>
        <v>1.0769552458733409</v>
      </c>
      <c r="BD7" s="61">
        <f t="shared" si="4"/>
        <v>1.0070944658114698</v>
      </c>
    </row>
    <row r="8" spans="1:56" ht="110" customHeight="1" x14ac:dyDescent="0.2">
      <c r="A8" s="44" t="s">
        <v>135</v>
      </c>
      <c r="B8" s="56"/>
      <c r="C8" s="45">
        <v>15.4</v>
      </c>
      <c r="D8" s="45">
        <v>1477.44</v>
      </c>
      <c r="E8" s="45">
        <v>-1</v>
      </c>
      <c r="F8" s="46">
        <v>1477.4743600000002</v>
      </c>
      <c r="G8" s="45">
        <f>ABS(D8-F8)</f>
        <v>3.4360000000106083E-2</v>
      </c>
      <c r="H8" s="46">
        <v>1477.4743600000002</v>
      </c>
      <c r="I8" s="45"/>
      <c r="J8" s="45">
        <v>6</v>
      </c>
      <c r="K8" s="45">
        <v>2</v>
      </c>
      <c r="L8" s="45"/>
      <c r="M8" s="45"/>
      <c r="N8" s="45">
        <v>1</v>
      </c>
      <c r="O8" s="45"/>
      <c r="P8" s="45"/>
      <c r="Q8" s="45" t="s">
        <v>58</v>
      </c>
      <c r="R8" s="45"/>
      <c r="S8" s="45"/>
      <c r="T8" s="45" t="s">
        <v>128</v>
      </c>
      <c r="U8" s="45" t="s">
        <v>136</v>
      </c>
      <c r="V8" s="45" t="str">
        <f t="shared" si="5"/>
        <v>No</v>
      </c>
      <c r="W8" s="45" t="str">
        <f t="shared" si="6"/>
        <v>No</v>
      </c>
      <c r="X8" s="53" t="s">
        <v>137</v>
      </c>
      <c r="Y8" s="3"/>
      <c r="Z8" s="7">
        <v>3.0501609252098641E-3</v>
      </c>
      <c r="AA8" s="8">
        <v>2.656228134333488E-3</v>
      </c>
      <c r="AB8" s="8">
        <v>3.0384388142663155E-3</v>
      </c>
      <c r="AC8" s="9">
        <v>3.5063163967009314E-3</v>
      </c>
      <c r="AD8" s="7">
        <v>9.1597728921089163E-3</v>
      </c>
      <c r="AE8" s="8">
        <v>5.7300260693008151E-3</v>
      </c>
      <c r="AF8" s="8">
        <v>6.1415807317099884E-3</v>
      </c>
      <c r="AG8" s="9">
        <v>9.4110070209792399E-3</v>
      </c>
      <c r="AH8" s="7">
        <v>8.3000237197395563E-3</v>
      </c>
      <c r="AI8" s="8">
        <v>1.8351671519541136E-2</v>
      </c>
      <c r="AJ8" s="8">
        <v>8.2505849412309595E-3</v>
      </c>
      <c r="AK8" s="9">
        <v>2.1209143808345911E-2</v>
      </c>
      <c r="AM8" s="69">
        <f t="shared" si="1"/>
        <v>1.3131649671913479</v>
      </c>
      <c r="AN8" s="69">
        <f t="shared" si="2"/>
        <v>2.1953780209672638</v>
      </c>
      <c r="AO8" s="3"/>
      <c r="AP8" s="7">
        <v>4.8423294251438665E-3</v>
      </c>
      <c r="AQ8" s="8">
        <v>6.9632880771817954E-3</v>
      </c>
      <c r="AR8" s="8">
        <v>6.1169979539299028E-3</v>
      </c>
      <c r="AS8" s="9">
        <v>7.001710573358709E-3</v>
      </c>
      <c r="AT8" s="7">
        <v>1.3532577338609084E-2</v>
      </c>
      <c r="AU8" s="8">
        <v>1.3204112334039491E-2</v>
      </c>
      <c r="AV8" s="8">
        <v>1.5727997371374262E-2</v>
      </c>
      <c r="AW8" s="9">
        <v>1.7719316342207758E-2</v>
      </c>
      <c r="AX8" s="7">
        <v>1.255245214393459E-2</v>
      </c>
      <c r="AY8" s="8">
        <v>1.1086853891214794E-2</v>
      </c>
      <c r="AZ8" s="8">
        <v>1.3208936098751119E-2</v>
      </c>
      <c r="BA8" s="9">
        <v>1.2133340615462486E-2</v>
      </c>
      <c r="BC8" s="69">
        <f t="shared" si="3"/>
        <v>1.2718255829350937</v>
      </c>
      <c r="BD8" s="61">
        <f t="shared" si="4"/>
        <v>0.97468489896468091</v>
      </c>
    </row>
    <row r="9" spans="1:56" ht="132" customHeight="1" thickBot="1" x14ac:dyDescent="0.25">
      <c r="A9" s="48" t="s">
        <v>138</v>
      </c>
      <c r="B9" s="62"/>
      <c r="C9" s="49">
        <v>17.100000000000001</v>
      </c>
      <c r="D9" s="49">
        <v>1477.49</v>
      </c>
      <c r="E9" s="49">
        <v>-1</v>
      </c>
      <c r="F9" s="50">
        <v>1477.4743600000002</v>
      </c>
      <c r="G9" s="49">
        <f t="shared" si="0"/>
        <v>1.5639999999848442E-2</v>
      </c>
      <c r="H9" s="50">
        <v>1477.4743600000002</v>
      </c>
      <c r="I9" s="49"/>
      <c r="J9" s="49">
        <v>6</v>
      </c>
      <c r="K9" s="49">
        <v>2</v>
      </c>
      <c r="L9" s="49"/>
      <c r="M9" s="49"/>
      <c r="N9" s="49">
        <v>1</v>
      </c>
      <c r="O9" s="49"/>
      <c r="P9" s="49"/>
      <c r="Q9" s="49" t="s">
        <v>59</v>
      </c>
      <c r="R9" s="49"/>
      <c r="S9" s="49"/>
      <c r="T9" s="49" t="s">
        <v>128</v>
      </c>
      <c r="U9" s="49" t="s">
        <v>136</v>
      </c>
      <c r="V9" s="49" t="str">
        <f t="shared" si="5"/>
        <v>No</v>
      </c>
      <c r="W9" s="49" t="str">
        <f t="shared" si="6"/>
        <v>No</v>
      </c>
      <c r="X9" s="55">
        <v>1254</v>
      </c>
      <c r="Y9" s="3"/>
      <c r="Z9" s="7">
        <v>9.6923285345348529E-4</v>
      </c>
      <c r="AA9" s="8">
        <v>7.6106076968622581E-4</v>
      </c>
      <c r="AB9" s="8">
        <v>1.0743455105957473E-3</v>
      </c>
      <c r="AC9" s="9">
        <v>1.0682913547988848E-3</v>
      </c>
      <c r="AD9" s="7">
        <v>1.2642330610751476E-3</v>
      </c>
      <c r="AE9" s="8">
        <v>1.543836531548293E-3</v>
      </c>
      <c r="AF9" s="8">
        <v>1.2869254088662928E-3</v>
      </c>
      <c r="AG9" s="9">
        <v>2.1785387533969987E-3</v>
      </c>
      <c r="AH9" s="7">
        <v>2.1662037038927169E-3</v>
      </c>
      <c r="AI9" s="8">
        <v>5.4467678930075402E-3</v>
      </c>
      <c r="AJ9" s="8">
        <v>2.4090298576478555E-3</v>
      </c>
      <c r="AK9" s="9">
        <v>6.3790746437355174E-3</v>
      </c>
      <c r="AM9" s="69">
        <f t="shared" si="1"/>
        <v>0.69585270490321749</v>
      </c>
      <c r="AN9" s="69">
        <f t="shared" si="2"/>
        <v>2.0822929620735016</v>
      </c>
      <c r="AO9" s="3"/>
      <c r="AP9" s="7">
        <v>1.0459573419529669E-3</v>
      </c>
      <c r="AQ9" s="8">
        <v>1.4749676812952992E-3</v>
      </c>
      <c r="AR9" s="8">
        <v>1.7232795813471925E-3</v>
      </c>
      <c r="AS9" s="9">
        <v>1.2566632840218489E-3</v>
      </c>
      <c r="AT9" s="7">
        <v>2.4313610932738348E-3</v>
      </c>
      <c r="AU9" s="8">
        <v>2.231697956721279E-3</v>
      </c>
      <c r="AV9" s="8">
        <v>3.6131972854002077E-3</v>
      </c>
      <c r="AW9" s="9">
        <v>3.7459454336005579E-3</v>
      </c>
      <c r="AX9" s="7">
        <v>2.0135209861240561E-3</v>
      </c>
      <c r="AY9" s="8">
        <v>2.8108393501870897E-3</v>
      </c>
      <c r="AZ9" s="8">
        <v>3.3939665211204961E-3</v>
      </c>
      <c r="BA9" s="9">
        <v>2.5542907998422236E-3</v>
      </c>
      <c r="BC9" s="69">
        <f t="shared" si="3"/>
        <v>1.1279699780904415</v>
      </c>
      <c r="BD9" s="61">
        <f t="shared" si="4"/>
        <v>0.96963769539953371</v>
      </c>
    </row>
    <row r="10" spans="1:56" ht="97" customHeight="1" x14ac:dyDescent="0.2">
      <c r="A10" s="44" t="s">
        <v>139</v>
      </c>
      <c r="B10" s="56" t="s">
        <v>140</v>
      </c>
      <c r="C10" s="45">
        <v>12</v>
      </c>
      <c r="D10" s="45">
        <v>1559.6</v>
      </c>
      <c r="E10" s="45">
        <v>-1</v>
      </c>
      <c r="F10" s="46">
        <v>1559.5473000000002</v>
      </c>
      <c r="G10" s="45">
        <f t="shared" si="0"/>
        <v>5.2699999999731517E-2</v>
      </c>
      <c r="H10" s="46">
        <v>1559.5473000000002</v>
      </c>
      <c r="I10" s="45"/>
      <c r="J10" s="45">
        <v>7</v>
      </c>
      <c r="K10" s="45">
        <v>2</v>
      </c>
      <c r="L10" s="45"/>
      <c r="M10" s="45"/>
      <c r="N10" s="45"/>
      <c r="O10" s="45"/>
      <c r="P10" s="45"/>
      <c r="Q10" s="45" t="s">
        <v>58</v>
      </c>
      <c r="R10" s="45"/>
      <c r="S10" s="45"/>
      <c r="T10" s="45" t="s">
        <v>128</v>
      </c>
      <c r="U10" s="45"/>
      <c r="V10" s="45" t="str">
        <f t="shared" si="5"/>
        <v>No</v>
      </c>
      <c r="W10" s="45" t="str">
        <f t="shared" si="6"/>
        <v>No</v>
      </c>
      <c r="X10" s="53" t="s">
        <v>141</v>
      </c>
      <c r="Y10" s="3"/>
      <c r="Z10" s="7">
        <v>2.002690880360955E-2</v>
      </c>
      <c r="AA10" s="8">
        <v>1.8884767929050479E-2</v>
      </c>
      <c r="AB10" s="8">
        <v>1.936024445607646E-2</v>
      </c>
      <c r="AC10" s="9">
        <v>2.0483476964894824E-2</v>
      </c>
      <c r="AD10" s="7">
        <v>3.2805662063637726E-2</v>
      </c>
      <c r="AE10" s="8">
        <v>3.293486073665329E-2</v>
      </c>
      <c r="AF10" s="8">
        <v>2.9488387845830653E-2</v>
      </c>
      <c r="AG10" s="9">
        <v>3.4777370789031765E-2</v>
      </c>
      <c r="AH10" s="7">
        <v>5.1840535846835872E-2</v>
      </c>
      <c r="AI10" s="8">
        <v>5.0007940784992419E-2</v>
      </c>
      <c r="AJ10" s="8">
        <v>5.0068088372622374E-2</v>
      </c>
      <c r="AK10" s="9">
        <v>4.833485193750784E-2</v>
      </c>
      <c r="AM10" s="69">
        <f t="shared" si="1"/>
        <v>0.72313061170680881</v>
      </c>
      <c r="AN10" s="69">
        <f t="shared" si="2"/>
        <v>1.3463617318553478</v>
      </c>
      <c r="AO10" s="3"/>
      <c r="AP10" s="7">
        <v>9.4176058358172929E-3</v>
      </c>
      <c r="AQ10" s="8">
        <v>9.9947328762071633E-3</v>
      </c>
      <c r="AR10" s="8">
        <v>9.8654425281655654E-3</v>
      </c>
      <c r="AS10" s="9">
        <v>9.0245620215053945E-3</v>
      </c>
      <c r="AT10" s="7">
        <v>2.0629234204783395E-2</v>
      </c>
      <c r="AU10" s="8">
        <v>2.1839202005338339E-2</v>
      </c>
      <c r="AV10" s="8">
        <v>1.9896886231828247E-2</v>
      </c>
      <c r="AW10" s="9">
        <v>2.1399091823775508E-2</v>
      </c>
      <c r="AX10" s="7">
        <v>2.1697779657214727E-2</v>
      </c>
      <c r="AY10" s="8">
        <v>2.151853038019769E-2</v>
      </c>
      <c r="AZ10" s="8">
        <v>1.9555484883434952E-2</v>
      </c>
      <c r="BA10" s="9">
        <v>1.8756054465878091E-2</v>
      </c>
      <c r="BC10" s="69">
        <f t="shared" si="3"/>
        <v>1.1289048161700177</v>
      </c>
      <c r="BD10" s="61">
        <f t="shared" si="4"/>
        <v>1.0898603027583431</v>
      </c>
    </row>
    <row r="11" spans="1:56" ht="100" customHeight="1" thickBot="1" x14ac:dyDescent="0.25">
      <c r="A11" s="48" t="s">
        <v>142</v>
      </c>
      <c r="B11" s="62" t="s">
        <v>143</v>
      </c>
      <c r="C11" s="49">
        <v>12.6</v>
      </c>
      <c r="D11" s="49">
        <v>1559.5</v>
      </c>
      <c r="E11" s="49">
        <v>-1</v>
      </c>
      <c r="F11" s="50">
        <v>1559.5473000000002</v>
      </c>
      <c r="G11" s="49">
        <f t="shared" si="0"/>
        <v>4.7300000000177533E-2</v>
      </c>
      <c r="H11" s="50">
        <v>1559.5473000000002</v>
      </c>
      <c r="I11" s="49"/>
      <c r="J11" s="49">
        <v>7</v>
      </c>
      <c r="K11" s="49">
        <v>2</v>
      </c>
      <c r="L11" s="49"/>
      <c r="M11" s="49"/>
      <c r="N11" s="49"/>
      <c r="O11" s="49"/>
      <c r="P11" s="49"/>
      <c r="Q11" s="49" t="s">
        <v>59</v>
      </c>
      <c r="R11" s="49"/>
      <c r="S11" s="49"/>
      <c r="T11" s="49" t="s">
        <v>128</v>
      </c>
      <c r="U11" s="49"/>
      <c r="V11" s="49" t="str">
        <f t="shared" si="5"/>
        <v>No</v>
      </c>
      <c r="W11" s="49" t="str">
        <f t="shared" si="6"/>
        <v>No</v>
      </c>
      <c r="X11" s="55" t="s">
        <v>144</v>
      </c>
      <c r="Y11" s="3"/>
      <c r="Z11" s="7">
        <v>2.4857923018200501E-2</v>
      </c>
      <c r="AA11" s="8">
        <v>2.4516519179552176E-2</v>
      </c>
      <c r="AB11" s="8">
        <v>2.6505344084233214E-2</v>
      </c>
      <c r="AC11" s="9">
        <v>2.9644444191721433E-2</v>
      </c>
      <c r="AD11" s="7">
        <v>3.2361898224895477E-2</v>
      </c>
      <c r="AE11" s="8">
        <v>3.7669571983521333E-2</v>
      </c>
      <c r="AF11" s="8">
        <v>4.4055508334982535E-2</v>
      </c>
      <c r="AG11" s="9">
        <v>4.1666768702043638E-2</v>
      </c>
      <c r="AH11" s="7">
        <v>4.7251395090963454E-2</v>
      </c>
      <c r="AI11" s="8">
        <v>5.4817148342403317E-2</v>
      </c>
      <c r="AJ11" s="8">
        <v>3.9781386371067873E-2</v>
      </c>
      <c r="AK11" s="9">
        <v>5.3889500859597074E-2</v>
      </c>
      <c r="AM11" s="69">
        <f t="shared" si="1"/>
        <v>0.56169256454664518</v>
      </c>
      <c r="AN11" s="69">
        <f t="shared" si="2"/>
        <v>0.89136009985448106</v>
      </c>
      <c r="AO11" s="3"/>
      <c r="AP11" s="7">
        <v>5.788360998260236E-3</v>
      </c>
      <c r="AQ11" s="8">
        <v>5.9263367562971759E-3</v>
      </c>
      <c r="AR11" s="8">
        <v>6.4558256173374217E-3</v>
      </c>
      <c r="AS11" s="9">
        <v>5.6120954883409234E-3</v>
      </c>
      <c r="AT11" s="7">
        <v>1.3004234881087593E-2</v>
      </c>
      <c r="AU11" s="8">
        <v>1.5101954201243918E-2</v>
      </c>
      <c r="AV11" s="8">
        <v>1.5997703655569875E-2</v>
      </c>
      <c r="AW11" s="9">
        <v>1.564907631132087E-2</v>
      </c>
      <c r="AX11" s="7">
        <v>1.4866946209277799E-2</v>
      </c>
      <c r="AY11" s="8">
        <v>1.3333945101593504E-2</v>
      </c>
      <c r="AZ11" s="8">
        <v>1.3095547999523238E-2</v>
      </c>
      <c r="BA11" s="9">
        <v>1.5135746032934234E-2</v>
      </c>
      <c r="BC11" s="69">
        <f t="shared" si="3"/>
        <v>1.3291028121109967</v>
      </c>
      <c r="BD11" s="61">
        <f t="shared" si="4"/>
        <v>1.2466106307575815</v>
      </c>
    </row>
    <row r="12" spans="1:56" ht="104" customHeight="1" x14ac:dyDescent="0.2">
      <c r="A12" s="44" t="s">
        <v>145</v>
      </c>
      <c r="B12" s="56"/>
      <c r="C12" s="45">
        <v>14.9</v>
      </c>
      <c r="D12" s="45">
        <v>819.27</v>
      </c>
      <c r="E12" s="45">
        <v>-2</v>
      </c>
      <c r="F12" s="45">
        <v>819.25993000000005</v>
      </c>
      <c r="G12" s="45">
        <f>ABS(D12-F12)</f>
        <v>1.0069999999927859E-2</v>
      </c>
      <c r="H12" s="46">
        <v>1639.5271600000001</v>
      </c>
      <c r="I12" s="45"/>
      <c r="J12" s="45">
        <v>7</v>
      </c>
      <c r="K12" s="45">
        <v>2</v>
      </c>
      <c r="L12" s="45"/>
      <c r="M12" s="45"/>
      <c r="N12" s="45">
        <v>1</v>
      </c>
      <c r="O12" s="45"/>
      <c r="P12" s="45"/>
      <c r="Q12" s="45" t="s">
        <v>58</v>
      </c>
      <c r="R12" s="45"/>
      <c r="S12" s="45"/>
      <c r="T12" s="45" t="s">
        <v>128</v>
      </c>
      <c r="U12" s="45" t="s">
        <v>136</v>
      </c>
      <c r="V12" s="45" t="str">
        <f t="shared" si="5"/>
        <v>No</v>
      </c>
      <c r="W12" s="45" t="str">
        <f t="shared" si="6"/>
        <v>No</v>
      </c>
      <c r="X12" s="53" t="s">
        <v>146</v>
      </c>
      <c r="Y12" s="3"/>
      <c r="Z12" s="7">
        <v>2.1764529239094174E-3</v>
      </c>
      <c r="AA12" s="8">
        <v>1.8365463200377124E-3</v>
      </c>
      <c r="AB12" s="8">
        <v>1.8025392668599199E-3</v>
      </c>
      <c r="AC12" s="9">
        <v>2.0844754199835485E-3</v>
      </c>
      <c r="AD12" s="7">
        <v>3.2371796304750031E-3</v>
      </c>
      <c r="AE12" s="8">
        <v>2.9961750462267414E-3</v>
      </c>
      <c r="AF12" s="8">
        <v>2.5251620226823851E-3</v>
      </c>
      <c r="AG12" s="9">
        <v>3.6419799234311242E-3</v>
      </c>
      <c r="AH12" s="7">
        <v>4.175063834683192E-3</v>
      </c>
      <c r="AI12" s="8">
        <v>5.9943670295155129E-3</v>
      </c>
      <c r="AJ12" s="8">
        <v>3.7257628381166157E-3</v>
      </c>
      <c r="AK12" s="9">
        <v>7.5041080918859231E-3</v>
      </c>
      <c r="AM12" s="69">
        <f t="shared" si="1"/>
        <v>0.65047079728316126</v>
      </c>
      <c r="AN12" s="69">
        <f t="shared" si="2"/>
        <v>1.4376366234206188</v>
      </c>
      <c r="AO12" s="3"/>
      <c r="AP12" s="7">
        <v>6.6016764068531153E-3</v>
      </c>
      <c r="AQ12" s="8">
        <v>7.7789229033243812E-3</v>
      </c>
      <c r="AR12" s="8">
        <v>8.7589040802489478E-3</v>
      </c>
      <c r="AS12" s="9">
        <v>6.7086555491142254E-3</v>
      </c>
      <c r="AT12" s="7">
        <v>1.7828918735336791E-2</v>
      </c>
      <c r="AU12" s="8">
        <v>2.0358703415232209E-2</v>
      </c>
      <c r="AV12" s="8">
        <v>1.7888177540883846E-2</v>
      </c>
      <c r="AW12" s="9">
        <v>1.9111924375026897E-2</v>
      </c>
      <c r="AX12" s="7">
        <v>1.9851808110591493E-2</v>
      </c>
      <c r="AY12" s="8">
        <v>1.7548214325573071E-2</v>
      </c>
      <c r="AZ12" s="8">
        <v>1.5999951593947091E-2</v>
      </c>
      <c r="BA12" s="9">
        <v>1.9059628272023652E-2</v>
      </c>
      <c r="BC12" s="69">
        <f t="shared" si="3"/>
        <v>1.3328551841150811</v>
      </c>
      <c r="BD12" s="61">
        <f t="shared" si="4"/>
        <v>1.2795349399679818</v>
      </c>
    </row>
    <row r="13" spans="1:56" ht="80" customHeight="1" thickBot="1" x14ac:dyDescent="0.25">
      <c r="A13" s="48" t="s">
        <v>147</v>
      </c>
      <c r="B13" s="62"/>
      <c r="C13" s="49">
        <v>15.5</v>
      </c>
      <c r="D13" s="49">
        <v>819.25</v>
      </c>
      <c r="E13" s="49">
        <v>-2</v>
      </c>
      <c r="F13" s="49">
        <v>819.25993000000005</v>
      </c>
      <c r="G13" s="49">
        <f>ABS(D13-F12)</f>
        <v>9.9300000000539512E-3</v>
      </c>
      <c r="H13" s="50">
        <v>1639.5271600000001</v>
      </c>
      <c r="I13" s="49"/>
      <c r="J13" s="49">
        <v>7</v>
      </c>
      <c r="K13" s="49">
        <v>2</v>
      </c>
      <c r="L13" s="49"/>
      <c r="M13" s="49"/>
      <c r="N13" s="49">
        <v>1</v>
      </c>
      <c r="O13" s="49"/>
      <c r="P13" s="49"/>
      <c r="Q13" s="49" t="s">
        <v>59</v>
      </c>
      <c r="R13" s="49"/>
      <c r="S13" s="49"/>
      <c r="T13" s="49" t="s">
        <v>128</v>
      </c>
      <c r="U13" s="49" t="s">
        <v>136</v>
      </c>
      <c r="V13" s="49" t="str">
        <f t="shared" si="5"/>
        <v>No</v>
      </c>
      <c r="W13" s="49" t="str">
        <f t="shared" si="6"/>
        <v>No</v>
      </c>
      <c r="X13" s="55"/>
      <c r="Y13" s="3"/>
      <c r="Z13" s="7">
        <v>7.9298650854331399E-4</v>
      </c>
      <c r="AA13" s="8">
        <v>6.9757412940125746E-4</v>
      </c>
      <c r="AB13" s="8">
        <v>8.6971737191676073E-4</v>
      </c>
      <c r="AC13" s="9">
        <v>9.2461640784202031E-4</v>
      </c>
      <c r="AD13" s="7">
        <v>1.4178871732461878E-3</v>
      </c>
      <c r="AE13" s="8">
        <v>1.1048437932456323E-3</v>
      </c>
      <c r="AF13" s="8">
        <v>1.1708888263879513E-3</v>
      </c>
      <c r="AG13" s="9">
        <v>1.8940933897813633E-3</v>
      </c>
      <c r="AH13" s="7">
        <v>1.4943626503795271E-3</v>
      </c>
      <c r="AI13" s="8">
        <v>3.6775350406828711E-3</v>
      </c>
      <c r="AJ13" s="8">
        <v>1.9792945769862647E-3</v>
      </c>
      <c r="AK13" s="9">
        <v>4.2236201643089024E-3</v>
      </c>
      <c r="AM13" s="69">
        <f t="shared" si="1"/>
        <v>0.76641096857472091</v>
      </c>
      <c r="AN13" s="69">
        <f t="shared" si="2"/>
        <v>1.7919238502047061</v>
      </c>
      <c r="AO13" s="3"/>
      <c r="AP13" s="7">
        <v>3.4020862217124773E-4</v>
      </c>
      <c r="AQ13" s="8">
        <v>4.1937163346092904E-4</v>
      </c>
      <c r="AR13" s="8">
        <v>4.8119761203159559E-4</v>
      </c>
      <c r="AS13" s="9">
        <v>3.2316606067974129E-4</v>
      </c>
      <c r="AT13" s="7">
        <v>5.7430617322394096E-4</v>
      </c>
      <c r="AU13" s="8">
        <v>6.1002528502521701E-4</v>
      </c>
      <c r="AV13" s="8">
        <v>5.2019839940912463E-4</v>
      </c>
      <c r="AW13" s="9">
        <v>1.2514417141704158E-3</v>
      </c>
      <c r="AX13" s="7">
        <v>1.2471946490660636E-3</v>
      </c>
      <c r="AY13" s="8">
        <v>5.5137672809811198E-4</v>
      </c>
      <c r="AZ13" s="8">
        <v>8.3804992993325269E-4</v>
      </c>
      <c r="BA13" s="9">
        <v>9.5954058002059952E-4</v>
      </c>
      <c r="BC13" s="69">
        <f t="shared" si="3"/>
        <v>0.91844360584391271</v>
      </c>
      <c r="BD13" s="61">
        <f t="shared" si="4"/>
        <v>1.2012691785752911</v>
      </c>
    </row>
    <row r="14" spans="1:56" ht="99" customHeight="1" thickBot="1" x14ac:dyDescent="0.25">
      <c r="A14" s="30">
        <v>8</v>
      </c>
      <c r="B14" s="11" t="s">
        <v>148</v>
      </c>
      <c r="C14" s="32">
        <v>12.04</v>
      </c>
      <c r="D14" s="32">
        <v>860.34</v>
      </c>
      <c r="E14" s="32">
        <v>-2</v>
      </c>
      <c r="F14" s="32">
        <v>860.29640000000006</v>
      </c>
      <c r="G14" s="32">
        <f t="shared" si="0"/>
        <v>4.3599999999969441E-2</v>
      </c>
      <c r="H14" s="33">
        <v>1721.6001000000001</v>
      </c>
      <c r="I14" s="32"/>
      <c r="J14" s="32">
        <v>8</v>
      </c>
      <c r="K14" s="32">
        <v>2</v>
      </c>
      <c r="L14" s="32"/>
      <c r="M14" s="32"/>
      <c r="N14" s="32"/>
      <c r="O14" s="32"/>
      <c r="P14" s="32"/>
      <c r="Q14" s="32"/>
      <c r="R14" s="32"/>
      <c r="S14" s="32"/>
      <c r="T14" s="32" t="s">
        <v>128</v>
      </c>
      <c r="U14" s="32"/>
      <c r="V14" s="32" t="str">
        <f t="shared" si="5"/>
        <v>No</v>
      </c>
      <c r="W14" s="32" t="str">
        <f t="shared" si="6"/>
        <v>No</v>
      </c>
      <c r="X14" s="34">
        <v>323</v>
      </c>
      <c r="Y14" s="3"/>
      <c r="Z14" s="7">
        <v>5.4134122966163808E-2</v>
      </c>
      <c r="AA14" s="8">
        <v>4.4412900423388774E-2</v>
      </c>
      <c r="AB14" s="8">
        <v>5.4912707566119046E-2</v>
      </c>
      <c r="AC14" s="9">
        <v>5.8504365058376383E-2</v>
      </c>
      <c r="AD14" s="7">
        <v>8.0953055210036554E-2</v>
      </c>
      <c r="AE14" s="8">
        <v>7.9055674228640807E-2</v>
      </c>
      <c r="AF14" s="8">
        <v>8.4660529306969767E-2</v>
      </c>
      <c r="AG14" s="9">
        <v>8.091792708085202E-2</v>
      </c>
      <c r="AH14" s="7">
        <v>0.11715878909247958</v>
      </c>
      <c r="AI14" s="8">
        <v>0.11476673741638448</v>
      </c>
      <c r="AJ14" s="8">
        <v>0.11791403510087556</v>
      </c>
      <c r="AK14" s="9">
        <v>0.11674431133852843</v>
      </c>
      <c r="AM14" s="69">
        <f t="shared" si="1"/>
        <v>0.61922400886422069</v>
      </c>
      <c r="AN14" s="69">
        <f t="shared" si="2"/>
        <v>1.138316531190555</v>
      </c>
      <c r="AO14" s="3"/>
      <c r="AP14" s="7">
        <v>1.3207527443452336E-2</v>
      </c>
      <c r="AQ14" s="8">
        <v>1.120831443903157E-2</v>
      </c>
      <c r="AR14" s="8">
        <v>1.171898752363832E-2</v>
      </c>
      <c r="AS14" s="9">
        <v>1.0804471673325489E-2</v>
      </c>
      <c r="AT14" s="7">
        <v>2.6009231348344253E-2</v>
      </c>
      <c r="AU14" s="8">
        <v>2.9861918998656031E-2</v>
      </c>
      <c r="AV14" s="8">
        <v>2.3405983311560782E-2</v>
      </c>
      <c r="AW14" s="9">
        <v>2.6683686014582264E-2</v>
      </c>
      <c r="AX14" s="7">
        <v>2.7780166757378651E-2</v>
      </c>
      <c r="AY14" s="8">
        <v>2.7821517383292648E-2</v>
      </c>
      <c r="AZ14" s="8">
        <v>2.7539099355442142E-2</v>
      </c>
      <c r="BA14" s="9">
        <v>2.3975808378299802E-2</v>
      </c>
      <c r="BC14" s="69">
        <f t="shared" si="3"/>
        <v>1.1746626434329988</v>
      </c>
      <c r="BD14" s="61">
        <f t="shared" si="4"/>
        <v>1.1903136987397362</v>
      </c>
    </row>
    <row r="15" spans="1:56" ht="96" customHeight="1" thickBot="1" x14ac:dyDescent="0.25">
      <c r="A15" s="30">
        <v>9</v>
      </c>
      <c r="B15" s="11"/>
      <c r="C15" s="32">
        <v>15.22</v>
      </c>
      <c r="D15" s="32">
        <v>900.29</v>
      </c>
      <c r="E15" s="32">
        <v>-2</v>
      </c>
      <c r="F15" s="32">
        <v>900.28633000000002</v>
      </c>
      <c r="G15" s="32">
        <f t="shared" si="0"/>
        <v>3.6699999999427746E-3</v>
      </c>
      <c r="H15" s="33">
        <v>1801.57996</v>
      </c>
      <c r="I15" s="32"/>
      <c r="J15" s="32">
        <v>8</v>
      </c>
      <c r="K15" s="32">
        <v>2</v>
      </c>
      <c r="L15" s="32"/>
      <c r="M15" s="32"/>
      <c r="N15" s="32">
        <v>1</v>
      </c>
      <c r="O15" s="32"/>
      <c r="P15" s="32"/>
      <c r="Q15" s="32"/>
      <c r="R15" s="32"/>
      <c r="S15" s="32"/>
      <c r="T15" s="32" t="s">
        <v>128</v>
      </c>
      <c r="U15" s="32" t="s">
        <v>136</v>
      </c>
      <c r="V15" s="32" t="str">
        <f t="shared" si="5"/>
        <v>No</v>
      </c>
      <c r="W15" s="32" t="str">
        <f t="shared" si="6"/>
        <v>No</v>
      </c>
      <c r="X15" s="34">
        <v>583</v>
      </c>
      <c r="Y15" s="3"/>
      <c r="Z15" s="7">
        <v>4.1219669291293323E-4</v>
      </c>
      <c r="AA15" s="8">
        <v>4.741629179759287E-4</v>
      </c>
      <c r="AB15" s="8">
        <v>5.6621359913768638E-4</v>
      </c>
      <c r="AC15" s="9">
        <v>5.7150172456228406E-4</v>
      </c>
      <c r="AD15" s="7">
        <v>2.4415919600567063E-3</v>
      </c>
      <c r="AE15" s="8">
        <v>1.2296200865979064E-3</v>
      </c>
      <c r="AF15" s="8">
        <v>1.3211629255497207E-3</v>
      </c>
      <c r="AG15" s="9">
        <v>1.5563360770517632E-3</v>
      </c>
      <c r="AH15" s="7">
        <v>1.3247607264000147E-3</v>
      </c>
      <c r="AI15" s="8">
        <v>2.4320802685985623E-3</v>
      </c>
      <c r="AJ15" s="8">
        <v>1.0669345567828497E-3</v>
      </c>
      <c r="AK15" s="9">
        <v>2.5152397102625925E-3</v>
      </c>
      <c r="AM15" s="69">
        <f t="shared" si="1"/>
        <v>1.6939482740194749</v>
      </c>
      <c r="AN15" s="69">
        <f t="shared" si="2"/>
        <v>1.8583237954498983</v>
      </c>
      <c r="AO15" s="3"/>
      <c r="AP15" s="7">
        <v>1.179924751801903E-3</v>
      </c>
      <c r="AQ15" s="8">
        <v>1.2799130240683809E-3</v>
      </c>
      <c r="AR15" s="8">
        <v>1.311058181763345E-3</v>
      </c>
      <c r="AS15" s="9">
        <v>1.0708800995235023E-3</v>
      </c>
      <c r="AT15" s="7">
        <v>2.2127741205285032E-3</v>
      </c>
      <c r="AU15" s="8">
        <v>2.7270052749962487E-3</v>
      </c>
      <c r="AV15" s="8">
        <v>2.1402563106524791E-3</v>
      </c>
      <c r="AW15" s="9">
        <v>2.8363249302255527E-3</v>
      </c>
      <c r="AX15" s="7">
        <v>2.4851282975344273E-3</v>
      </c>
      <c r="AY15" s="8">
        <v>2.566075128110766E-3</v>
      </c>
      <c r="AZ15" s="8">
        <v>3.168717502920815E-3</v>
      </c>
      <c r="BA15" s="9">
        <v>3.0028675561200413E-3</v>
      </c>
      <c r="BC15" s="69">
        <f t="shared" si="3"/>
        <v>1.0342743870039854</v>
      </c>
      <c r="BD15" s="61">
        <f t="shared" si="4"/>
        <v>1.2128229234213341</v>
      </c>
    </row>
    <row r="16" spans="1:56" ht="108" customHeight="1" x14ac:dyDescent="0.2">
      <c r="A16" s="44" t="s">
        <v>25</v>
      </c>
      <c r="B16" s="56" t="s">
        <v>149</v>
      </c>
      <c r="C16" s="45">
        <v>12.32</v>
      </c>
      <c r="D16" s="45">
        <v>941.32</v>
      </c>
      <c r="E16" s="45">
        <v>-2</v>
      </c>
      <c r="F16" s="45">
        <v>941.32280000000003</v>
      </c>
      <c r="G16" s="45">
        <f t="shared" si="0"/>
        <v>2.7999999999792635E-3</v>
      </c>
      <c r="H16" s="46">
        <v>1883.6529</v>
      </c>
      <c r="I16" s="45"/>
      <c r="J16" s="45">
        <v>9</v>
      </c>
      <c r="K16" s="45">
        <v>2</v>
      </c>
      <c r="L16" s="45"/>
      <c r="M16" s="45"/>
      <c r="N16" s="45"/>
      <c r="O16" s="45"/>
      <c r="P16" s="45"/>
      <c r="Q16" s="45" t="s">
        <v>58</v>
      </c>
      <c r="R16" s="45"/>
      <c r="S16" s="45"/>
      <c r="T16" s="45" t="s">
        <v>128</v>
      </c>
      <c r="U16" s="45"/>
      <c r="V16" s="45" t="str">
        <f t="shared" si="5"/>
        <v>No</v>
      </c>
      <c r="W16" s="45" t="str">
        <f t="shared" si="6"/>
        <v>No</v>
      </c>
      <c r="X16" s="53" t="s">
        <v>150</v>
      </c>
      <c r="Y16" s="3"/>
      <c r="Z16" s="7">
        <v>4.1100034288409019E-2</v>
      </c>
      <c r="AA16" s="8">
        <v>3.4514542283828616E-2</v>
      </c>
      <c r="AB16" s="8">
        <v>4.6908318842912168E-2</v>
      </c>
      <c r="AC16" s="9">
        <v>5.6930170637474777E-2</v>
      </c>
      <c r="AD16" s="7">
        <v>5.5425136883778363E-2</v>
      </c>
      <c r="AE16" s="8">
        <v>5.6718125215656175E-2</v>
      </c>
      <c r="AF16" s="8">
        <v>8.0809982372583078E-2</v>
      </c>
      <c r="AG16" s="9">
        <v>6.4166526873053589E-2</v>
      </c>
      <c r="AH16" s="7">
        <v>8.3354534987642948E-2</v>
      </c>
      <c r="AI16" s="8">
        <v>6.0292169898279201E-2</v>
      </c>
      <c r="AJ16" s="8">
        <v>6.7298673355225005E-2</v>
      </c>
      <c r="AK16" s="9">
        <v>5.8800695666123538E-2</v>
      </c>
      <c r="AM16" s="69">
        <f t="shared" si="1"/>
        <v>0.51883397855787416</v>
      </c>
      <c r="AN16" s="69">
        <f t="shared" si="2"/>
        <v>0.58799538917895544</v>
      </c>
      <c r="AO16" s="3"/>
      <c r="AP16" s="7">
        <v>2.9335256813755443E-3</v>
      </c>
      <c r="AQ16" s="8">
        <v>3.8725964215580388E-3</v>
      </c>
      <c r="AR16" s="8">
        <v>3.2057356889079423E-3</v>
      </c>
      <c r="AS16" s="9">
        <v>2.743506871294633E-3</v>
      </c>
      <c r="AT16" s="7">
        <v>4.8735960478863919E-3</v>
      </c>
      <c r="AU16" s="8">
        <v>7.5096506306019427E-3</v>
      </c>
      <c r="AV16" s="8">
        <v>6.0872767942685849E-3</v>
      </c>
      <c r="AW16" s="9">
        <v>7.4046635728572223E-3</v>
      </c>
      <c r="AX16" s="7">
        <v>8.6053654733924539E-3</v>
      </c>
      <c r="AY16" s="8">
        <v>6.9437502856182732E-3</v>
      </c>
      <c r="AZ16" s="8">
        <v>5.0970006964970293E-3</v>
      </c>
      <c r="BA16" s="9">
        <v>7.288437804727637E-3</v>
      </c>
      <c r="BC16" s="69">
        <f t="shared" si="3"/>
        <v>1.0204651468109833</v>
      </c>
      <c r="BD16" s="61">
        <f t="shared" si="4"/>
        <v>1.1309466552660457</v>
      </c>
    </row>
    <row r="17" spans="1:56" ht="108" customHeight="1" thickBot="1" x14ac:dyDescent="0.25">
      <c r="A17" s="48" t="s">
        <v>26</v>
      </c>
      <c r="B17" s="62"/>
      <c r="C17" s="49">
        <v>13.25</v>
      </c>
      <c r="D17" s="49">
        <v>941.32</v>
      </c>
      <c r="E17" s="49">
        <v>-2</v>
      </c>
      <c r="F17" s="49">
        <v>941.32280000000003</v>
      </c>
      <c r="G17" s="49">
        <f t="shared" si="0"/>
        <v>2.7999999999792635E-3</v>
      </c>
      <c r="H17" s="50">
        <v>1883.6529</v>
      </c>
      <c r="I17" s="49"/>
      <c r="J17" s="49">
        <v>9</v>
      </c>
      <c r="K17" s="49">
        <v>2</v>
      </c>
      <c r="L17" s="49"/>
      <c r="M17" s="49"/>
      <c r="N17" s="49"/>
      <c r="O17" s="49"/>
      <c r="P17" s="49"/>
      <c r="Q17" s="49" t="s">
        <v>59</v>
      </c>
      <c r="R17" s="49"/>
      <c r="S17" s="49"/>
      <c r="T17" s="49" t="s">
        <v>128</v>
      </c>
      <c r="U17" s="49"/>
      <c r="V17" s="49" t="str">
        <f t="shared" si="5"/>
        <v>No</v>
      </c>
      <c r="W17" s="49" t="str">
        <f t="shared" si="6"/>
        <v>No</v>
      </c>
      <c r="X17" s="55" t="s">
        <v>151</v>
      </c>
      <c r="Y17" s="3"/>
      <c r="Z17" s="7">
        <v>1.4639693170543019E-3</v>
      </c>
      <c r="AA17" s="8">
        <v>1.1767446992270046E-3</v>
      </c>
      <c r="AB17" s="8">
        <v>1.4875462263792283E-3</v>
      </c>
      <c r="AC17" s="9">
        <v>1.2764050327451681E-3</v>
      </c>
      <c r="AD17" s="7">
        <v>2.6082095935397328E-3</v>
      </c>
      <c r="AE17" s="8">
        <v>2.2064926808332344E-3</v>
      </c>
      <c r="AF17" s="8">
        <v>1.841524841868093E-3</v>
      </c>
      <c r="AG17" s="9">
        <v>2.1638516914663838E-3</v>
      </c>
      <c r="AH17" s="7">
        <v>3.2460422863256995E-3</v>
      </c>
      <c r="AI17" s="8">
        <v>2.7827137935533611E-3</v>
      </c>
      <c r="AJ17" s="8">
        <v>4.4850743798732799E-3</v>
      </c>
      <c r="AK17" s="9">
        <v>2.6239176218776322E-3</v>
      </c>
      <c r="AM17" s="69">
        <f t="shared" si="1"/>
        <v>0.70658627539744356</v>
      </c>
      <c r="AN17" s="69">
        <f t="shared" si="2"/>
        <v>1.2814408309380843</v>
      </c>
      <c r="AO17" s="3"/>
      <c r="AP17" s="7">
        <v>2.740552445312229E-4</v>
      </c>
      <c r="AQ17" s="8">
        <v>2.4564705184110318E-4</v>
      </c>
      <c r="AR17" s="8">
        <v>2.3697707898085834E-4</v>
      </c>
      <c r="AS17" s="9">
        <v>2.4253074602004386E-4</v>
      </c>
      <c r="AT17" s="7">
        <v>5.9388379327773952E-4</v>
      </c>
      <c r="AU17" s="8">
        <v>7.2252836481496595E-4</v>
      </c>
      <c r="AV17" s="8">
        <v>7.3388918085258241E-4</v>
      </c>
      <c r="AW17" s="9">
        <v>6.547760354276281E-4</v>
      </c>
      <c r="AX17" s="7">
        <v>6.778512401640831E-4</v>
      </c>
      <c r="AY17" s="8">
        <v>4.5784663671779999E-4</v>
      </c>
      <c r="AZ17" s="8">
        <v>5.0500814241552039E-4</v>
      </c>
      <c r="BA17" s="9">
        <v>6.9771101218960149E-4</v>
      </c>
      <c r="BC17" s="69">
        <f t="shared" si="3"/>
        <v>1.4368098648752849</v>
      </c>
      <c r="BD17" s="61">
        <f t="shared" si="4"/>
        <v>1.2266722462033479</v>
      </c>
    </row>
    <row r="18" spans="1:56" ht="95" customHeight="1" thickBot="1" x14ac:dyDescent="0.25">
      <c r="A18" s="44" t="s">
        <v>152</v>
      </c>
      <c r="B18" s="56" t="s">
        <v>153</v>
      </c>
      <c r="C18" s="45">
        <v>13.44</v>
      </c>
      <c r="D18" s="45">
        <v>1022.32</v>
      </c>
      <c r="E18" s="45">
        <v>-2</v>
      </c>
      <c r="F18" s="45">
        <v>1022.3492</v>
      </c>
      <c r="G18" s="45">
        <f t="shared" si="0"/>
        <v>2.9199999999946158E-2</v>
      </c>
      <c r="H18" s="46">
        <v>2045.7057</v>
      </c>
      <c r="I18" s="45"/>
      <c r="J18" s="45">
        <v>10</v>
      </c>
      <c r="K18" s="45">
        <v>2</v>
      </c>
      <c r="L18" s="45"/>
      <c r="M18" s="45"/>
      <c r="N18" s="45"/>
      <c r="O18" s="45"/>
      <c r="P18" s="45"/>
      <c r="Q18" s="45" t="s">
        <v>58</v>
      </c>
      <c r="R18" s="45"/>
      <c r="S18" s="45"/>
      <c r="T18" s="45" t="s">
        <v>128</v>
      </c>
      <c r="U18" s="45" t="s">
        <v>154</v>
      </c>
      <c r="V18" s="45" t="str">
        <f t="shared" si="5"/>
        <v>No</v>
      </c>
      <c r="W18" s="45" t="str">
        <f t="shared" si="6"/>
        <v>No</v>
      </c>
      <c r="X18" s="53" t="s">
        <v>155</v>
      </c>
      <c r="Z18" s="7">
        <v>6.6272934361016932E-3</v>
      </c>
      <c r="AA18" s="8">
        <v>7.4778189969741272E-3</v>
      </c>
      <c r="AB18" s="8">
        <v>7.7494668643520517E-3</v>
      </c>
      <c r="AC18" s="9">
        <v>8.4841881289613886E-3</v>
      </c>
      <c r="AD18" s="7">
        <v>9.7871832402795615E-3</v>
      </c>
      <c r="AE18" s="8">
        <v>8.1291881691796675E-3</v>
      </c>
      <c r="AF18" s="8">
        <v>9.8826523790921696E-3</v>
      </c>
      <c r="AG18" s="9">
        <v>1.026860846872614E-2</v>
      </c>
      <c r="AH18" s="7">
        <v>1.1566955600337749E-2</v>
      </c>
      <c r="AI18" s="8">
        <v>9.9359914515017786E-3</v>
      </c>
      <c r="AJ18" s="8">
        <v>9.6014871219363054E-3</v>
      </c>
      <c r="AK18" s="9">
        <v>8.814546835370295E-3</v>
      </c>
      <c r="AM18" s="69">
        <f t="shared" si="1"/>
        <v>0.32740236510475257</v>
      </c>
      <c r="AN18" s="69">
        <f t="shared" si="2"/>
        <v>0.39591241984688708</v>
      </c>
      <c r="AO18" s="3"/>
      <c r="AP18" s="7">
        <v>2.6290329058069377E-4</v>
      </c>
      <c r="AQ18" s="8">
        <v>2.7479233673857446E-4</v>
      </c>
      <c r="AR18" s="8">
        <v>3.0877753986323207E-4</v>
      </c>
      <c r="AS18" s="9">
        <v>2.9069361707798411E-4</v>
      </c>
      <c r="AT18" s="7">
        <v>5.0357570798212012E-4</v>
      </c>
      <c r="AU18" s="8">
        <v>5.6730177529494769E-4</v>
      </c>
      <c r="AV18" s="8">
        <v>4.7018402573114167E-4</v>
      </c>
      <c r="AW18" s="9">
        <v>6.021679142357853E-4</v>
      </c>
      <c r="AX18" s="7">
        <v>8.4449477825281061E-4</v>
      </c>
      <c r="AY18" s="8">
        <v>6.8240633401813779E-4</v>
      </c>
      <c r="AZ18" s="8">
        <v>5.6167752917883563E-4</v>
      </c>
      <c r="BA18" s="9">
        <v>5.203036398666826E-4</v>
      </c>
      <c r="BC18" s="69">
        <f t="shared" si="3"/>
        <v>0.9143424276471076</v>
      </c>
      <c r="BD18" s="61">
        <f t="shared" si="4"/>
        <v>1.1979879831867717</v>
      </c>
    </row>
    <row r="19" spans="1:56" ht="96" customHeight="1" thickBot="1" x14ac:dyDescent="0.25">
      <c r="A19" s="48" t="s">
        <v>156</v>
      </c>
      <c r="B19" s="62"/>
      <c r="C19" s="49">
        <v>14.48</v>
      </c>
      <c r="D19" s="49">
        <v>1022.35</v>
      </c>
      <c r="E19" s="49">
        <v>-2</v>
      </c>
      <c r="F19" s="45">
        <v>1022.3492</v>
      </c>
      <c r="G19" s="49">
        <f t="shared" si="0"/>
        <v>8.0000000002655725E-4</v>
      </c>
      <c r="H19" s="50">
        <v>2045.7057</v>
      </c>
      <c r="I19" s="49"/>
      <c r="J19" s="49">
        <v>10</v>
      </c>
      <c r="K19" s="49">
        <v>2</v>
      </c>
      <c r="L19" s="49"/>
      <c r="M19" s="49"/>
      <c r="N19" s="49"/>
      <c r="O19" s="49"/>
      <c r="P19" s="49"/>
      <c r="Q19" s="49" t="s">
        <v>59</v>
      </c>
      <c r="R19" s="49"/>
      <c r="S19" s="49"/>
      <c r="T19" s="49" t="s">
        <v>128</v>
      </c>
      <c r="U19" s="49"/>
      <c r="V19" s="49" t="str">
        <f t="shared" si="5"/>
        <v>No</v>
      </c>
      <c r="W19" s="49" t="str">
        <f t="shared" si="6"/>
        <v>No</v>
      </c>
      <c r="X19" s="55" t="s">
        <v>157</v>
      </c>
      <c r="Z19" s="7">
        <v>8.342280687880415E-6</v>
      </c>
      <c r="AA19" s="8">
        <v>1.1121117945949984E-5</v>
      </c>
      <c r="AB19" s="8">
        <v>5.8614349639835994E-6</v>
      </c>
      <c r="AC19" s="9">
        <v>3.5010541534443941E-5</v>
      </c>
      <c r="AD19" s="7">
        <v>2.8997398275029283E-5</v>
      </c>
      <c r="AE19" s="8">
        <v>4.9270187944470595E-5</v>
      </c>
      <c r="AF19" s="8">
        <v>5.0594403546423644E-5</v>
      </c>
      <c r="AG19" s="9">
        <v>1.027886673854767E-4</v>
      </c>
      <c r="AH19" s="7">
        <v>1.2179175690772543E-5</v>
      </c>
      <c r="AI19" s="8">
        <v>1.888508704285527E-5</v>
      </c>
      <c r="AJ19" s="8">
        <v>6.8023122930056877E-5</v>
      </c>
      <c r="AK19" s="9">
        <v>1.3723451311900721E-4</v>
      </c>
      <c r="AM19" s="69">
        <f t="shared" si="1"/>
        <v>1.9408747556391588</v>
      </c>
      <c r="AN19" s="69">
        <f t="shared" si="2"/>
        <v>1.9696773035221744</v>
      </c>
      <c r="AO19" s="3"/>
      <c r="AP19" s="7">
        <v>3.3667510863799865E-4</v>
      </c>
      <c r="AQ19" s="8">
        <v>2.7479785140451153E-4</v>
      </c>
      <c r="AR19" s="8">
        <v>3.0776083330593095E-4</v>
      </c>
      <c r="AS19" s="9">
        <v>3.4884591069041677E-4</v>
      </c>
      <c r="AT19" s="7">
        <v>3.2306508918989747E-3</v>
      </c>
      <c r="AU19" s="8">
        <v>3.5805887509130349E-3</v>
      </c>
      <c r="AV19" s="8">
        <v>3.2632118828025839E-3</v>
      </c>
      <c r="AW19" s="9">
        <v>3.850957570203783E-3</v>
      </c>
      <c r="AX19" s="7">
        <v>2.6295325292030056E-3</v>
      </c>
      <c r="AY19" s="8">
        <v>2.2349290557040352E-3</v>
      </c>
      <c r="AZ19" s="8">
        <v>2.7754981419404853E-3</v>
      </c>
      <c r="BA19" s="9">
        <v>1.9738425964438647E-3</v>
      </c>
      <c r="BC19" s="69">
        <f t="shared" si="3"/>
        <v>3.4570023784075743</v>
      </c>
      <c r="BD19" s="61">
        <f t="shared" si="4"/>
        <v>2.9224617117696097</v>
      </c>
    </row>
    <row r="20" spans="1:56" ht="104" customHeight="1" thickBot="1" x14ac:dyDescent="0.25">
      <c r="A20" s="30">
        <v>12</v>
      </c>
      <c r="B20" s="11" t="s">
        <v>158</v>
      </c>
      <c r="C20" s="32">
        <v>24</v>
      </c>
      <c r="D20" s="32">
        <v>1260.48</v>
      </c>
      <c r="E20" s="32">
        <v>-1</v>
      </c>
      <c r="F20" s="33">
        <v>1260.4734000000003</v>
      </c>
      <c r="G20" s="32">
        <f t="shared" si="0"/>
        <v>6.5999999997075065E-3</v>
      </c>
      <c r="H20" s="33">
        <v>1260.4734000000003</v>
      </c>
      <c r="I20" s="32"/>
      <c r="J20" s="32">
        <v>3</v>
      </c>
      <c r="K20" s="32">
        <v>3</v>
      </c>
      <c r="L20" s="32">
        <v>1</v>
      </c>
      <c r="M20" s="32"/>
      <c r="N20" s="32"/>
      <c r="O20" s="32"/>
      <c r="P20" s="32"/>
      <c r="Q20" s="32"/>
      <c r="R20" s="32"/>
      <c r="S20" s="32"/>
      <c r="T20" s="32" t="s">
        <v>159</v>
      </c>
      <c r="U20" s="32" t="s">
        <v>124</v>
      </c>
      <c r="V20" s="32" t="str">
        <f t="shared" si="5"/>
        <v>No</v>
      </c>
      <c r="W20" s="32" t="str">
        <f t="shared" si="6"/>
        <v>Yes</v>
      </c>
      <c r="X20" s="34" t="s">
        <v>160</v>
      </c>
      <c r="Y20" s="3"/>
      <c r="Z20" s="7">
        <v>1.3293699894399442E-3</v>
      </c>
      <c r="AA20" s="8">
        <v>1.1654283132912428E-3</v>
      </c>
      <c r="AB20" s="8">
        <v>1.156714721651297E-3</v>
      </c>
      <c r="AC20" s="9">
        <v>1.3246068084509862E-3</v>
      </c>
      <c r="AD20" s="7">
        <v>1.8895860497800793E-3</v>
      </c>
      <c r="AE20" s="8">
        <v>2.0349253868493975E-3</v>
      </c>
      <c r="AF20" s="8">
        <v>1.6658702973968501E-3</v>
      </c>
      <c r="AG20" s="9">
        <v>1.8446144321533668E-3</v>
      </c>
      <c r="AH20" s="7">
        <v>3.9880784422076324E-3</v>
      </c>
      <c r="AI20" s="8">
        <v>5.0191451801191271E-3</v>
      </c>
      <c r="AJ20" s="8">
        <v>3.5473214764592162E-3</v>
      </c>
      <c r="AK20" s="9">
        <v>6.1718913946580013E-3</v>
      </c>
      <c r="AM20" s="69">
        <f t="shared" si="1"/>
        <v>0.57931077009454812</v>
      </c>
      <c r="AN20" s="69">
        <f t="shared" si="2"/>
        <v>1.9119832578023948</v>
      </c>
      <c r="AO20" s="3"/>
      <c r="AP20" s="7">
        <v>1.4964288197295852E-4</v>
      </c>
      <c r="AQ20" s="8">
        <v>1.5658133666155411E-4</v>
      </c>
      <c r="AR20" s="8">
        <v>3.6785778606796571E-5</v>
      </c>
      <c r="AS20" s="9">
        <v>8.2335660798978148E-5</v>
      </c>
      <c r="AT20" s="7">
        <v>4.4744248173468081E-5</v>
      </c>
      <c r="AU20" s="8">
        <v>4.5553309739038665E-4</v>
      </c>
      <c r="AV20" s="8">
        <v>1.9936749721745763E-4</v>
      </c>
      <c r="AW20" s="9">
        <v>3.0629404202358576E-5</v>
      </c>
      <c r="AX20" s="7">
        <v>1.0948875487191249E-4</v>
      </c>
      <c r="AY20" s="8">
        <v>1.6128624210455446E-4</v>
      </c>
      <c r="AZ20" s="8">
        <v>6.6734114906972624E-5</v>
      </c>
      <c r="BA20" s="9">
        <v>3.4181374223302147E-4</v>
      </c>
      <c r="BC20" s="69">
        <f t="shared" si="3"/>
        <v>0.77980262799946254</v>
      </c>
      <c r="BD20" s="61">
        <f t="shared" si="4"/>
        <v>0.675461663827995</v>
      </c>
    </row>
    <row r="21" spans="1:56" ht="114" customHeight="1" thickBot="1" x14ac:dyDescent="0.25">
      <c r="A21" s="30">
        <v>13</v>
      </c>
      <c r="B21" s="11" t="s">
        <v>161</v>
      </c>
      <c r="C21" s="32">
        <v>19.95</v>
      </c>
      <c r="D21" s="32">
        <v>1276.47</v>
      </c>
      <c r="E21" s="32">
        <v>-1</v>
      </c>
      <c r="F21" s="33">
        <v>1276.4683000000002</v>
      </c>
      <c r="G21" s="32">
        <f t="shared" si="0"/>
        <v>1.6999999998006388E-3</v>
      </c>
      <c r="H21" s="33">
        <v>1276.4683000000002</v>
      </c>
      <c r="I21" s="32"/>
      <c r="J21" s="32">
        <v>4</v>
      </c>
      <c r="K21" s="32">
        <v>3</v>
      </c>
      <c r="L21" s="32"/>
      <c r="M21" s="32"/>
      <c r="N21" s="32"/>
      <c r="O21" s="32"/>
      <c r="P21" s="32"/>
      <c r="Q21" s="32"/>
      <c r="R21" s="32"/>
      <c r="S21" s="32"/>
      <c r="T21" s="32" t="s">
        <v>159</v>
      </c>
      <c r="U21" s="32" t="s">
        <v>162</v>
      </c>
      <c r="V21" s="32" t="str">
        <f t="shared" si="5"/>
        <v>No</v>
      </c>
      <c r="W21" s="32" t="str">
        <f t="shared" si="6"/>
        <v>No</v>
      </c>
      <c r="X21" s="34">
        <v>425</v>
      </c>
      <c r="Y21" s="3"/>
      <c r="Z21" s="7">
        <v>7.91453688810436E-4</v>
      </c>
      <c r="AA21" s="8">
        <v>6.2675420957089133E-4</v>
      </c>
      <c r="AB21" s="8">
        <v>5.7178582554689105E-4</v>
      </c>
      <c r="AC21" s="9">
        <v>6.9708700074503532E-4</v>
      </c>
      <c r="AD21" s="7">
        <v>1.8206926429910695E-3</v>
      </c>
      <c r="AE21" s="8">
        <v>1.6249665518455669E-3</v>
      </c>
      <c r="AF21" s="8">
        <v>1.6996537844928502E-3</v>
      </c>
      <c r="AG21" s="9">
        <v>1.9304116873434648E-3</v>
      </c>
      <c r="AH21" s="7">
        <v>3.0618800259262211E-3</v>
      </c>
      <c r="AI21" s="8">
        <v>3.8292258096271898E-3</v>
      </c>
      <c r="AJ21" s="8">
        <v>2.9629878042570705E-3</v>
      </c>
      <c r="AK21" s="9">
        <v>4.125949545645294E-3</v>
      </c>
      <c r="AM21" s="69">
        <f t="shared" si="1"/>
        <v>1.3968382472935317</v>
      </c>
      <c r="AN21" s="69">
        <f t="shared" si="2"/>
        <v>2.3792572490851009</v>
      </c>
      <c r="AO21" s="3"/>
      <c r="AP21" s="7">
        <v>2.6390057721305564E-4</v>
      </c>
      <c r="AQ21" s="8">
        <v>1.5552440891881443E-4</v>
      </c>
      <c r="AR21" s="8">
        <v>1.1809566181789987E-4</v>
      </c>
      <c r="AS21" s="9">
        <v>2.2731985814192766E-4</v>
      </c>
      <c r="AT21" s="7">
        <v>5.0744266299262639E-4</v>
      </c>
      <c r="AU21" s="8">
        <v>4.3923576387239346E-4</v>
      </c>
      <c r="AV21" s="8">
        <v>5.1835967593570772E-4</v>
      </c>
      <c r="AW21" s="9">
        <v>5.3144543341694607E-4</v>
      </c>
      <c r="AX21" s="7">
        <v>5.1195648972431366E-4</v>
      </c>
      <c r="AY21" s="8">
        <v>3.7766376635910354E-4</v>
      </c>
      <c r="AZ21" s="8">
        <v>6.6535528112615541E-4</v>
      </c>
      <c r="BA21" s="9">
        <v>3.7280721286800692E-4</v>
      </c>
      <c r="BC21" s="69">
        <f t="shared" si="3"/>
        <v>1.3842303391485287</v>
      </c>
      <c r="BD21" s="61">
        <f t="shared" si="4"/>
        <v>1.3337116415288726</v>
      </c>
    </row>
    <row r="22" spans="1:56" ht="95" customHeight="1" x14ac:dyDescent="0.2">
      <c r="A22" s="44" t="s">
        <v>163</v>
      </c>
      <c r="B22" s="56"/>
      <c r="C22" s="45">
        <v>18.46</v>
      </c>
      <c r="D22" s="45">
        <v>1422.52</v>
      </c>
      <c r="E22" s="45">
        <v>-1</v>
      </c>
      <c r="F22" s="46">
        <v>1422.5262000000002</v>
      </c>
      <c r="G22" s="45">
        <f t="shared" si="0"/>
        <v>6.2000000002626621E-3</v>
      </c>
      <c r="H22" s="46">
        <v>1422.5262000000002</v>
      </c>
      <c r="I22" s="45"/>
      <c r="J22" s="45">
        <v>4</v>
      </c>
      <c r="K22" s="45">
        <v>3</v>
      </c>
      <c r="L22" s="45">
        <v>1</v>
      </c>
      <c r="M22" s="45"/>
      <c r="N22" s="45"/>
      <c r="O22" s="45"/>
      <c r="P22" s="45"/>
      <c r="Q22" s="45" t="s">
        <v>58</v>
      </c>
      <c r="R22" s="45"/>
      <c r="S22" s="45"/>
      <c r="T22" s="45" t="s">
        <v>159</v>
      </c>
      <c r="U22" s="45" t="s">
        <v>164</v>
      </c>
      <c r="V22" s="45" t="str">
        <f t="shared" si="5"/>
        <v>No</v>
      </c>
      <c r="W22" s="45" t="str">
        <f t="shared" si="6"/>
        <v>Yes</v>
      </c>
      <c r="X22" s="53" t="s">
        <v>165</v>
      </c>
      <c r="Y22" s="3"/>
      <c r="Z22" s="7">
        <v>5.9298818523035376E-4</v>
      </c>
      <c r="AA22" s="8">
        <v>6.8315022406042765E-4</v>
      </c>
      <c r="AB22" s="8">
        <v>6.9956151608240415E-4</v>
      </c>
      <c r="AC22" s="9">
        <v>6.9456894050941721E-4</v>
      </c>
      <c r="AD22" s="7">
        <v>2.1824696322465982E-3</v>
      </c>
      <c r="AE22" s="8">
        <v>2.0069547006246222E-3</v>
      </c>
      <c r="AF22" s="8">
        <v>2.0105121576786795E-3</v>
      </c>
      <c r="AG22" s="9">
        <v>2.374365366688537E-3</v>
      </c>
      <c r="AH22" s="7">
        <v>2.05621908157364E-3</v>
      </c>
      <c r="AI22" s="8">
        <v>2.1721851985151541E-3</v>
      </c>
      <c r="AJ22" s="8">
        <v>2.724489806203107E-3</v>
      </c>
      <c r="AK22" s="9">
        <v>2.3642096972616615E-3</v>
      </c>
      <c r="AM22" s="69">
        <f t="shared" si="1"/>
        <v>1.6830341956449044</v>
      </c>
      <c r="AN22" s="69">
        <f t="shared" si="2"/>
        <v>1.8028965513239206</v>
      </c>
      <c r="AO22" s="3"/>
      <c r="AP22" s="7">
        <v>2.6289010237402299E-4</v>
      </c>
      <c r="AQ22" s="8">
        <v>3.6910874513804387E-4</v>
      </c>
      <c r="AR22" s="8">
        <v>2.9319075265435304E-4</v>
      </c>
      <c r="AS22" s="9">
        <v>2.5745809655634941E-4</v>
      </c>
      <c r="AT22" s="7">
        <v>2.214330416897481E-3</v>
      </c>
      <c r="AU22" s="8">
        <v>1.678739697915974E-3</v>
      </c>
      <c r="AV22" s="8">
        <v>2.3765354130713631E-3</v>
      </c>
      <c r="AW22" s="9">
        <v>2.3076244311345533E-3</v>
      </c>
      <c r="AX22" s="7">
        <v>1.5810041762716949E-3</v>
      </c>
      <c r="AY22" s="8">
        <v>1.5657038191375643E-3</v>
      </c>
      <c r="AZ22" s="8">
        <v>1.5135656796242405E-3</v>
      </c>
      <c r="BA22" s="9">
        <v>1.6569212824943467E-3</v>
      </c>
      <c r="BC22" s="69">
        <f t="shared" si="3"/>
        <v>2.8584914325090831</v>
      </c>
      <c r="BD22" s="61">
        <f t="shared" si="4"/>
        <v>2.417263728565239</v>
      </c>
    </row>
    <row r="23" spans="1:56" ht="93" customHeight="1" thickBot="1" x14ac:dyDescent="0.25">
      <c r="A23" s="48" t="s">
        <v>166</v>
      </c>
      <c r="B23" s="62" t="s">
        <v>167</v>
      </c>
      <c r="C23" s="49">
        <v>25.5</v>
      </c>
      <c r="D23" s="49">
        <v>1422.51</v>
      </c>
      <c r="E23" s="49">
        <v>-1</v>
      </c>
      <c r="F23" s="50">
        <v>1422.5262000000002</v>
      </c>
      <c r="G23" s="49">
        <f t="shared" si="0"/>
        <v>1.6200000000253567E-2</v>
      </c>
      <c r="H23" s="50">
        <v>1422.5262000000002</v>
      </c>
      <c r="I23" s="49"/>
      <c r="J23" s="49">
        <v>4</v>
      </c>
      <c r="K23" s="49">
        <v>3</v>
      </c>
      <c r="L23" s="49">
        <v>1</v>
      </c>
      <c r="M23" s="49"/>
      <c r="N23" s="49"/>
      <c r="O23" s="49"/>
      <c r="P23" s="49"/>
      <c r="Q23" s="49" t="s">
        <v>59</v>
      </c>
      <c r="R23" s="49"/>
      <c r="S23" s="49"/>
      <c r="T23" s="49" t="s">
        <v>159</v>
      </c>
      <c r="U23" s="49" t="s">
        <v>124</v>
      </c>
      <c r="V23" s="49" t="str">
        <f t="shared" si="5"/>
        <v>No</v>
      </c>
      <c r="W23" s="49" t="str">
        <f t="shared" si="6"/>
        <v>Yes</v>
      </c>
      <c r="X23" s="55" t="s">
        <v>168</v>
      </c>
      <c r="Y23" s="3"/>
      <c r="Z23" s="7">
        <v>3.3406138041708693E-3</v>
      </c>
      <c r="AA23" s="8">
        <v>2.5386868249556759E-3</v>
      </c>
      <c r="AB23" s="8">
        <v>2.6352671073117035E-3</v>
      </c>
      <c r="AC23" s="9">
        <v>3.2056333483414115E-3</v>
      </c>
      <c r="AD23" s="7">
        <v>5.9182289540136305E-3</v>
      </c>
      <c r="AE23" s="8">
        <v>6.0124784780425959E-3</v>
      </c>
      <c r="AF23" s="8">
        <v>4.7165512600857171E-3</v>
      </c>
      <c r="AG23" s="9">
        <v>5.6283610205992351E-3</v>
      </c>
      <c r="AH23" s="7">
        <v>1.1751791809539676E-2</v>
      </c>
      <c r="AI23" s="8">
        <v>1.2318297491834425E-2</v>
      </c>
      <c r="AJ23" s="8">
        <v>9.7536192591728202E-3</v>
      </c>
      <c r="AK23" s="9">
        <v>1.2104488597937616E-2</v>
      </c>
      <c r="AM23" s="69">
        <f t="shared" si="1"/>
        <v>0.92646824595535193</v>
      </c>
      <c r="AN23" s="69">
        <f t="shared" si="2"/>
        <v>1.9703828314209724</v>
      </c>
      <c r="AO23" s="3"/>
      <c r="AP23" s="7">
        <v>4.3953064727871927E-4</v>
      </c>
      <c r="AQ23" s="8">
        <v>4.6355592966587422E-4</v>
      </c>
      <c r="AR23" s="8">
        <v>4.0307664630517229E-4</v>
      </c>
      <c r="AS23" s="9">
        <v>5.4607204122421164E-4</v>
      </c>
      <c r="AT23" s="7">
        <v>1.4498317047103605E-3</v>
      </c>
      <c r="AU23" s="8">
        <v>1.1310921752489735E-3</v>
      </c>
      <c r="AV23" s="8">
        <v>1.4501604488773509E-3</v>
      </c>
      <c r="AW23" s="9">
        <v>1.1824581530594071E-3</v>
      </c>
      <c r="AX23" s="7">
        <v>1.3931374909825381E-3</v>
      </c>
      <c r="AY23" s="8">
        <v>1.2277000654489266E-3</v>
      </c>
      <c r="AZ23" s="8">
        <v>1.6684235528391677E-3</v>
      </c>
      <c r="BA23" s="9">
        <v>1.6589959094257302E-3</v>
      </c>
      <c r="BC23" s="69">
        <f t="shared" si="3"/>
        <v>1.4929966273681636</v>
      </c>
      <c r="BD23" s="61">
        <f t="shared" si="4"/>
        <v>1.683199629920918</v>
      </c>
    </row>
    <row r="24" spans="1:56" ht="74" customHeight="1" thickBot="1" x14ac:dyDescent="0.25">
      <c r="A24" s="30">
        <v>15</v>
      </c>
      <c r="B24" s="11" t="s">
        <v>169</v>
      </c>
      <c r="C24" s="32">
        <v>22.43</v>
      </c>
      <c r="D24" s="32">
        <v>856.32</v>
      </c>
      <c r="E24" s="32">
        <v>-2</v>
      </c>
      <c r="F24" s="32">
        <v>856.30715000000009</v>
      </c>
      <c r="G24" s="32">
        <f t="shared" si="0"/>
        <v>1.2849999999957618E-2</v>
      </c>
      <c r="H24" s="33">
        <v>1713.6216000000002</v>
      </c>
      <c r="I24" s="32"/>
      <c r="J24" s="32">
        <v>4</v>
      </c>
      <c r="K24" s="32">
        <v>3</v>
      </c>
      <c r="L24" s="32">
        <v>1</v>
      </c>
      <c r="M24" s="32">
        <v>1</v>
      </c>
      <c r="N24" s="32"/>
      <c r="O24" s="32"/>
      <c r="P24" s="32"/>
      <c r="Q24" s="32"/>
      <c r="R24" s="32"/>
      <c r="S24" s="32"/>
      <c r="T24" s="32" t="s">
        <v>159</v>
      </c>
      <c r="U24" s="32" t="s">
        <v>170</v>
      </c>
      <c r="V24" s="32" t="str">
        <f t="shared" si="5"/>
        <v>Yes</v>
      </c>
      <c r="W24" s="32" t="str">
        <f t="shared" si="6"/>
        <v>Yes</v>
      </c>
      <c r="X24" s="34" t="s">
        <v>171</v>
      </c>
      <c r="Y24" s="3"/>
      <c r="Z24" s="7">
        <v>4.3009212783898746E-3</v>
      </c>
      <c r="AA24" s="8">
        <v>4.0838351985007125E-3</v>
      </c>
      <c r="AB24" s="8">
        <v>5.0735488147440029E-3</v>
      </c>
      <c r="AC24" s="9">
        <v>4.8513630209207244E-3</v>
      </c>
      <c r="AD24" s="7">
        <v>2.9492158673209588E-3</v>
      </c>
      <c r="AE24" s="8">
        <v>2.6492940025989479E-3</v>
      </c>
      <c r="AF24" s="8">
        <v>3.0140879710824956E-3</v>
      </c>
      <c r="AG24" s="9">
        <v>4.4445150108608483E-3</v>
      </c>
      <c r="AH24" s="7">
        <v>7.6976225583741615E-4</v>
      </c>
      <c r="AI24" s="8">
        <v>1.5220844414802425E-3</v>
      </c>
      <c r="AJ24" s="8">
        <v>8.2694525030010491E-4</v>
      </c>
      <c r="AK24" s="9">
        <v>1.6228920761698917E-3</v>
      </c>
      <c r="AM24" s="69">
        <f t="shared" si="1"/>
        <v>-0.48776972842389876</v>
      </c>
      <c r="AN24" s="69">
        <f t="shared" si="2"/>
        <v>-1.9491342234741136</v>
      </c>
      <c r="AO24" s="3"/>
      <c r="AP24" s="7">
        <v>1.2263178811132618E-3</v>
      </c>
      <c r="AQ24" s="8">
        <v>1.317144493848039E-3</v>
      </c>
      <c r="AR24" s="8">
        <v>1.7202407864626518E-3</v>
      </c>
      <c r="AS24" s="9">
        <v>1.6407498668949765E-3</v>
      </c>
      <c r="AT24" s="7">
        <v>7.9665380786908416E-4</v>
      </c>
      <c r="AU24" s="8">
        <v>8.377376434592418E-4</v>
      </c>
      <c r="AV24" s="8">
        <v>7.7939860921044885E-4</v>
      </c>
      <c r="AW24" s="9">
        <v>9.2241886822839385E-4</v>
      </c>
      <c r="AX24" s="7">
        <v>5.8935836748418892E-4</v>
      </c>
      <c r="AY24" s="8">
        <v>7.2092157281401672E-4</v>
      </c>
      <c r="AZ24" s="8">
        <v>8.5836607436012217E-4</v>
      </c>
      <c r="BA24" s="9">
        <v>6.1220897420279237E-4</v>
      </c>
      <c r="BC24" s="69">
        <f t="shared" si="3"/>
        <v>-0.82359377884119667</v>
      </c>
      <c r="BD24" s="61">
        <f t="shared" si="4"/>
        <v>-1.0862749031398771</v>
      </c>
    </row>
    <row r="25" spans="1:56" ht="66" customHeight="1" thickBot="1" x14ac:dyDescent="0.25">
      <c r="A25" s="30">
        <v>16</v>
      </c>
      <c r="B25" s="11" t="s">
        <v>172</v>
      </c>
      <c r="C25" s="32">
        <v>17.75</v>
      </c>
      <c r="D25" s="32">
        <v>783.29</v>
      </c>
      <c r="E25" s="32">
        <v>-2</v>
      </c>
      <c r="F25" s="32">
        <v>783.27820000000008</v>
      </c>
      <c r="G25" s="32">
        <f t="shared" si="0"/>
        <v>1.1799999999880129E-2</v>
      </c>
      <c r="H25" s="33">
        <v>1567.5637000000002</v>
      </c>
      <c r="I25" s="32"/>
      <c r="J25" s="32">
        <v>4</v>
      </c>
      <c r="K25" s="32">
        <v>3</v>
      </c>
      <c r="L25" s="32"/>
      <c r="M25" s="32">
        <v>1</v>
      </c>
      <c r="N25" s="32"/>
      <c r="O25" s="32"/>
      <c r="P25" s="32"/>
      <c r="Q25" s="32"/>
      <c r="R25" s="32"/>
      <c r="S25" s="32"/>
      <c r="T25" s="32" t="s">
        <v>159</v>
      </c>
      <c r="U25" s="32" t="s">
        <v>173</v>
      </c>
      <c r="V25" s="32" t="str">
        <f t="shared" si="5"/>
        <v>Yes</v>
      </c>
      <c r="W25" s="32" t="str">
        <f t="shared" si="6"/>
        <v>No</v>
      </c>
      <c r="X25" s="34" t="s">
        <v>174</v>
      </c>
      <c r="Y25" s="3"/>
      <c r="Z25" s="7">
        <v>6.9949227783350687E-4</v>
      </c>
      <c r="AA25" s="8">
        <v>6.9267798636709677E-4</v>
      </c>
      <c r="AB25" s="8">
        <v>7.4517761496359803E-4</v>
      </c>
      <c r="AC25" s="9">
        <v>7.9434114851622347E-4</v>
      </c>
      <c r="AD25" s="7">
        <v>3.3021199919628432E-4</v>
      </c>
      <c r="AE25" s="8">
        <v>3.6543083949351694E-4</v>
      </c>
      <c r="AF25" s="8">
        <v>4.7200884917539395E-4</v>
      </c>
      <c r="AG25" s="9">
        <v>6.1350770007314887E-4</v>
      </c>
      <c r="AH25" s="7">
        <v>1.9385061210799154E-4</v>
      </c>
      <c r="AI25" s="8">
        <v>2.0647096659198657E-4</v>
      </c>
      <c r="AJ25" s="8">
        <v>2.9431029416010572E-4</v>
      </c>
      <c r="AK25" s="9">
        <v>2.7944454281875409E-4</v>
      </c>
      <c r="AM25" s="69">
        <f t="shared" si="1"/>
        <v>-0.7189154584526215</v>
      </c>
      <c r="AN25" s="69">
        <f t="shared" si="2"/>
        <v>-1.5896252205823023</v>
      </c>
      <c r="AO25" s="3"/>
      <c r="AP25" s="7">
        <v>4.1290096089236113E-4</v>
      </c>
      <c r="AQ25" s="8">
        <v>5.0446304437348451E-4</v>
      </c>
      <c r="AR25" s="8">
        <v>7.0040780734981439E-4</v>
      </c>
      <c r="AS25" s="9">
        <v>6.2581839806377096E-4</v>
      </c>
      <c r="AT25" s="7">
        <v>5.6165675224399973E-4</v>
      </c>
      <c r="AU25" s="8">
        <v>3.4110043895696805E-4</v>
      </c>
      <c r="AV25" s="8">
        <v>2.0414746017152847E-4</v>
      </c>
      <c r="AW25" s="9">
        <v>6.7429913705206799E-4</v>
      </c>
      <c r="AX25" s="7">
        <v>4.3185464796253542E-4</v>
      </c>
      <c r="AY25" s="8">
        <v>5.2119241672972199E-4</v>
      </c>
      <c r="AZ25" s="8">
        <v>5.3074852458591252E-4</v>
      </c>
      <c r="BA25" s="9">
        <v>3.6841173943441481E-4</v>
      </c>
      <c r="BC25" s="69">
        <f t="shared" si="3"/>
        <v>-0.3329566079722287</v>
      </c>
      <c r="BD25" s="61">
        <f t="shared" si="4"/>
        <v>-0.27656359614773046</v>
      </c>
    </row>
    <row r="26" spans="1:56" ht="74" customHeight="1" thickBot="1" x14ac:dyDescent="0.25">
      <c r="A26" s="30">
        <v>17</v>
      </c>
      <c r="B26" s="11" t="s">
        <v>175</v>
      </c>
      <c r="C26" s="32">
        <v>12.69</v>
      </c>
      <c r="D26" s="32">
        <v>1438.54</v>
      </c>
      <c r="E26" s="32">
        <v>-1</v>
      </c>
      <c r="F26" s="33">
        <v>1438.5211000000002</v>
      </c>
      <c r="G26" s="32">
        <f t="shared" si="0"/>
        <v>1.8899999999803185E-2</v>
      </c>
      <c r="H26" s="33">
        <v>1438.5211000000002</v>
      </c>
      <c r="I26" s="32"/>
      <c r="J26" s="32">
        <v>5</v>
      </c>
      <c r="K26" s="32">
        <v>3</v>
      </c>
      <c r="L26" s="32"/>
      <c r="M26" s="32"/>
      <c r="N26" s="32"/>
      <c r="O26" s="32"/>
      <c r="P26" s="32"/>
      <c r="Q26" s="32"/>
      <c r="R26" s="32"/>
      <c r="S26" s="32"/>
      <c r="T26" s="32" t="s">
        <v>159</v>
      </c>
      <c r="U26" s="32" t="s">
        <v>176</v>
      </c>
      <c r="V26" s="32" t="str">
        <f t="shared" si="5"/>
        <v>No</v>
      </c>
      <c r="W26" s="32" t="str">
        <f t="shared" si="6"/>
        <v>No</v>
      </c>
      <c r="X26" s="34" t="s">
        <v>177</v>
      </c>
      <c r="Y26" s="3"/>
      <c r="Z26" s="7">
        <v>2.5153597640868931E-3</v>
      </c>
      <c r="AA26" s="8">
        <v>2.476188397421069E-3</v>
      </c>
      <c r="AB26" s="8">
        <v>2.1076901035939929E-3</v>
      </c>
      <c r="AC26" s="9">
        <v>2.6401265916375051E-3</v>
      </c>
      <c r="AD26" s="7">
        <v>8.8677716541351748E-3</v>
      </c>
      <c r="AE26" s="8">
        <v>9.4600798585998628E-3</v>
      </c>
      <c r="AF26" s="8">
        <v>9.7048799180693146E-3</v>
      </c>
      <c r="AG26" s="9">
        <v>9.3979485521278987E-3</v>
      </c>
      <c r="AH26" s="7">
        <v>1.2133992514812366E-2</v>
      </c>
      <c r="AI26" s="8">
        <v>1.1071518121513985E-2</v>
      </c>
      <c r="AJ26" s="8">
        <v>1.2093866262440595E-2</v>
      </c>
      <c r="AK26" s="9">
        <v>1.339499124825635E-2</v>
      </c>
      <c r="AM26" s="69">
        <f t="shared" si="1"/>
        <v>1.9423216606109728</v>
      </c>
      <c r="AN26" s="69">
        <f t="shared" si="2"/>
        <v>2.3218553273996325</v>
      </c>
      <c r="AO26" s="3"/>
      <c r="AP26" s="7">
        <v>1.1222890092169775E-3</v>
      </c>
      <c r="AQ26" s="8">
        <v>1.5037878675628589E-3</v>
      </c>
      <c r="AR26" s="8">
        <v>1.7309833989868125E-3</v>
      </c>
      <c r="AS26" s="9">
        <v>1.3084395446260734E-3</v>
      </c>
      <c r="AT26" s="7">
        <v>9.167387224734232E-3</v>
      </c>
      <c r="AU26" s="8">
        <v>1.024856299661577E-2</v>
      </c>
      <c r="AV26" s="8">
        <v>9.7906741253862995E-3</v>
      </c>
      <c r="AW26" s="9">
        <v>1.0494150747686811E-2</v>
      </c>
      <c r="AX26" s="7">
        <v>8.3792187186936627E-3</v>
      </c>
      <c r="AY26" s="8">
        <v>5.7797440518592199E-3</v>
      </c>
      <c r="AZ26" s="8">
        <v>7.3550850969340397E-3</v>
      </c>
      <c r="BA26" s="9">
        <v>8.1396846388741735E-3</v>
      </c>
      <c r="BC26" s="69">
        <f t="shared" si="3"/>
        <v>2.8088920300911742</v>
      </c>
      <c r="BD26" s="61">
        <f t="shared" si="4"/>
        <v>2.3879385639144068</v>
      </c>
    </row>
    <row r="27" spans="1:56" ht="98" customHeight="1" thickBot="1" x14ac:dyDescent="0.25">
      <c r="A27" s="30">
        <v>18</v>
      </c>
      <c r="B27" s="11" t="s">
        <v>178</v>
      </c>
      <c r="C27" s="32">
        <v>17.27</v>
      </c>
      <c r="D27" s="32">
        <v>1584.57</v>
      </c>
      <c r="E27" s="32">
        <v>-1</v>
      </c>
      <c r="F27" s="33">
        <v>1584.5790000000002</v>
      </c>
      <c r="G27" s="32">
        <f t="shared" si="0"/>
        <v>9.0000000002419256E-3</v>
      </c>
      <c r="H27" s="33">
        <v>1584.5790000000002</v>
      </c>
      <c r="I27" s="32"/>
      <c r="J27" s="32">
        <v>5</v>
      </c>
      <c r="K27" s="32">
        <v>3</v>
      </c>
      <c r="L27" s="32">
        <v>1</v>
      </c>
      <c r="M27" s="32"/>
      <c r="N27" s="32"/>
      <c r="O27" s="32"/>
      <c r="P27" s="32"/>
      <c r="Q27" s="32"/>
      <c r="R27" s="32"/>
      <c r="S27" s="32"/>
      <c r="T27" s="32" t="s">
        <v>159</v>
      </c>
      <c r="U27" s="32" t="s">
        <v>179</v>
      </c>
      <c r="V27" s="32" t="str">
        <f t="shared" si="5"/>
        <v>No</v>
      </c>
      <c r="W27" s="32" t="str">
        <f t="shared" si="6"/>
        <v>Yes</v>
      </c>
      <c r="X27" s="34" t="s">
        <v>180</v>
      </c>
      <c r="Y27" s="3"/>
      <c r="Z27" s="7">
        <v>2.7264287256492949E-3</v>
      </c>
      <c r="AA27" s="8">
        <v>2.9663338853746185E-3</v>
      </c>
      <c r="AB27" s="8">
        <v>2.7519440995443446E-3</v>
      </c>
      <c r="AC27" s="9">
        <v>2.377368655920795E-3</v>
      </c>
      <c r="AD27" s="7">
        <v>1.6242953172773827E-2</v>
      </c>
      <c r="AE27" s="8">
        <v>1.4070051171772782E-2</v>
      </c>
      <c r="AF27" s="8">
        <v>1.6290453352991258E-2</v>
      </c>
      <c r="AG27" s="9">
        <v>1.5281966975858678E-2</v>
      </c>
      <c r="AH27" s="7">
        <v>1.1454992498160144E-2</v>
      </c>
      <c r="AI27" s="8">
        <v>1.0474272631992177E-2</v>
      </c>
      <c r="AJ27" s="8">
        <v>1.3897596136596774E-2</v>
      </c>
      <c r="AK27" s="9">
        <v>1.0899491680573055E-2</v>
      </c>
      <c r="AM27" s="69">
        <f t="shared" si="1"/>
        <v>2.5156224706426817</v>
      </c>
      <c r="AN27" s="69">
        <f t="shared" si="2"/>
        <v>2.1102592437671257</v>
      </c>
      <c r="AO27" s="3"/>
      <c r="AP27" s="7">
        <v>1.3102454661696611E-3</v>
      </c>
      <c r="AQ27" s="8">
        <v>1.2457356803085812E-3</v>
      </c>
      <c r="AR27" s="8">
        <v>1.1516913243675854E-3</v>
      </c>
      <c r="AS27" s="9">
        <v>1.2053889598458243E-3</v>
      </c>
      <c r="AT27" s="7">
        <v>7.3732764915813266E-3</v>
      </c>
      <c r="AU27" s="8">
        <v>9.6366944676162334E-3</v>
      </c>
      <c r="AV27" s="8">
        <v>9.2749422922261196E-3</v>
      </c>
      <c r="AW27" s="9">
        <v>8.085226765238469E-3</v>
      </c>
      <c r="AX27" s="7">
        <v>6.8195559015448637E-3</v>
      </c>
      <c r="AY27" s="8">
        <v>6.3932114087261703E-3</v>
      </c>
      <c r="AZ27" s="8">
        <v>8.4867838388796198E-3</v>
      </c>
      <c r="BA27" s="9">
        <v>6.4022006238042906E-3</v>
      </c>
      <c r="BC27" s="69">
        <f t="shared" si="3"/>
        <v>2.8064615458370961</v>
      </c>
      <c r="BD27" s="61">
        <f t="shared" si="4"/>
        <v>2.5159658831061704</v>
      </c>
    </row>
    <row r="28" spans="1:56" ht="119" customHeight="1" thickBot="1" x14ac:dyDescent="0.25">
      <c r="A28" s="44">
        <v>19</v>
      </c>
      <c r="B28" s="56" t="s">
        <v>181</v>
      </c>
      <c r="C28" s="45">
        <v>20.73</v>
      </c>
      <c r="D28" s="45">
        <v>937.35</v>
      </c>
      <c r="E28" s="45">
        <v>-2</v>
      </c>
      <c r="F28" s="45">
        <v>937.33355000000006</v>
      </c>
      <c r="G28" s="45">
        <f t="shared" si="0"/>
        <v>1.6449999999963438E-2</v>
      </c>
      <c r="H28" s="46">
        <v>1875.6744000000001</v>
      </c>
      <c r="I28" s="45"/>
      <c r="J28" s="45">
        <v>5</v>
      </c>
      <c r="K28" s="45">
        <v>3</v>
      </c>
      <c r="L28" s="45">
        <v>1</v>
      </c>
      <c r="M28" s="45">
        <v>1</v>
      </c>
      <c r="N28" s="45"/>
      <c r="O28" s="45"/>
      <c r="P28" s="45"/>
      <c r="Q28" s="45"/>
      <c r="R28" s="45"/>
      <c r="S28" s="45"/>
      <c r="T28" s="45" t="s">
        <v>159</v>
      </c>
      <c r="U28" s="45" t="s">
        <v>170</v>
      </c>
      <c r="V28" s="45" t="str">
        <f t="shared" si="5"/>
        <v>Yes</v>
      </c>
      <c r="W28" s="45" t="str">
        <f t="shared" si="6"/>
        <v>Yes</v>
      </c>
      <c r="X28" s="53" t="s">
        <v>182</v>
      </c>
      <c r="Y28" s="3"/>
      <c r="Z28" s="7">
        <v>9.0789370180020899E-3</v>
      </c>
      <c r="AA28" s="8">
        <v>8.6648083577292763E-3</v>
      </c>
      <c r="AB28" s="8">
        <v>1.0175592724084991E-2</v>
      </c>
      <c r="AC28" s="9">
        <v>8.6008881843997152E-3</v>
      </c>
      <c r="AD28" s="7">
        <v>4.8443706241799436E-3</v>
      </c>
      <c r="AE28" s="8">
        <v>4.7307805757751545E-3</v>
      </c>
      <c r="AF28" s="8">
        <v>4.5181310527432081E-3</v>
      </c>
      <c r="AG28" s="9">
        <v>4.81907052266783E-3</v>
      </c>
      <c r="AH28" s="7">
        <v>1.7628070109836338E-3</v>
      </c>
      <c r="AI28" s="8">
        <v>1.6518137573741044E-3</v>
      </c>
      <c r="AJ28" s="8">
        <v>1.7862903216241458E-3</v>
      </c>
      <c r="AK28" s="9">
        <v>1.3636586283698271E-3</v>
      </c>
      <c r="AM28" s="69">
        <f t="shared" si="1"/>
        <v>-0.94936685276405908</v>
      </c>
      <c r="AN28" s="69">
        <f t="shared" si="2"/>
        <v>-2.4759233481204599</v>
      </c>
      <c r="AO28" s="3"/>
      <c r="AP28" s="7">
        <v>4.6801182982942899E-3</v>
      </c>
      <c r="AQ28" s="8">
        <v>4.4624788729689694E-3</v>
      </c>
      <c r="AR28" s="8">
        <v>5.6925352942288681E-3</v>
      </c>
      <c r="AS28" s="9">
        <v>5.1740614127040886E-3</v>
      </c>
      <c r="AT28" s="7">
        <v>2.8243123547335848E-3</v>
      </c>
      <c r="AU28" s="8">
        <v>2.5231835728647643E-3</v>
      </c>
      <c r="AV28" s="8">
        <v>2.8515250155337775E-3</v>
      </c>
      <c r="AW28" s="9">
        <v>2.9862171976682587E-3</v>
      </c>
      <c r="AX28" s="7">
        <v>2.8080683851624795E-3</v>
      </c>
      <c r="AY28" s="8">
        <v>2.795059833745069E-3</v>
      </c>
      <c r="AZ28" s="8">
        <v>2.5061277773099863E-3</v>
      </c>
      <c r="BA28" s="9">
        <v>2.6398401401570579E-3</v>
      </c>
      <c r="BC28" s="69">
        <f t="shared" si="3"/>
        <v>-0.83906707312196338</v>
      </c>
      <c r="BD28" s="61">
        <f t="shared" si="4"/>
        <v>-0.89644769330734264</v>
      </c>
    </row>
    <row r="29" spans="1:56" ht="76" customHeight="1" thickBot="1" x14ac:dyDescent="0.25">
      <c r="A29" s="44">
        <v>20</v>
      </c>
      <c r="B29" s="56" t="s">
        <v>183</v>
      </c>
      <c r="C29" s="45">
        <v>16.39</v>
      </c>
      <c r="D29" s="45">
        <v>864.32</v>
      </c>
      <c r="E29" s="45">
        <v>-2</v>
      </c>
      <c r="F29" s="45">
        <v>864.30460000000005</v>
      </c>
      <c r="G29" s="45">
        <f t="shared" si="0"/>
        <v>1.5399999999999636E-2</v>
      </c>
      <c r="H29" s="46">
        <v>1729.6165000000001</v>
      </c>
      <c r="I29" s="45"/>
      <c r="J29" s="45">
        <v>5</v>
      </c>
      <c r="K29" s="45">
        <v>3</v>
      </c>
      <c r="L29" s="45"/>
      <c r="M29" s="45">
        <v>1</v>
      </c>
      <c r="N29" s="45"/>
      <c r="O29" s="45"/>
      <c r="P29" s="45"/>
      <c r="Q29" s="45"/>
      <c r="R29" s="45"/>
      <c r="S29" s="45"/>
      <c r="T29" s="45" t="s">
        <v>159</v>
      </c>
      <c r="U29" s="45" t="s">
        <v>173</v>
      </c>
      <c r="V29" s="45" t="str">
        <f t="shared" si="5"/>
        <v>Yes</v>
      </c>
      <c r="W29" s="45" t="str">
        <f t="shared" si="6"/>
        <v>No</v>
      </c>
      <c r="X29" s="53" t="s">
        <v>184</v>
      </c>
      <c r="Y29" s="3"/>
      <c r="Z29" s="7">
        <v>7.1870563438483316E-3</v>
      </c>
      <c r="AA29" s="8">
        <v>7.048773451289167E-3</v>
      </c>
      <c r="AB29" s="8">
        <v>7.8420477170780805E-3</v>
      </c>
      <c r="AC29" s="9">
        <v>6.6898492834582034E-3</v>
      </c>
      <c r="AD29" s="7">
        <v>3.0407619365738314E-3</v>
      </c>
      <c r="AE29" s="8">
        <v>2.856477882831028E-3</v>
      </c>
      <c r="AF29" s="8">
        <v>3.2430326409639077E-3</v>
      </c>
      <c r="AG29" s="9">
        <v>3.6107134708034893E-3</v>
      </c>
      <c r="AH29" s="7">
        <v>9.9536285921102965E-4</v>
      </c>
      <c r="AI29" s="8">
        <v>1.0099449211228948E-3</v>
      </c>
      <c r="AJ29" s="8">
        <v>1.0544060441127785E-3</v>
      </c>
      <c r="AK29" s="9">
        <v>1.1660322919984452E-3</v>
      </c>
      <c r="AM29" s="69">
        <f t="shared" si="1"/>
        <v>-1.1738424214949874</v>
      </c>
      <c r="AN29" s="69">
        <f t="shared" si="2"/>
        <v>-2.7671732272719045</v>
      </c>
      <c r="AO29" s="3"/>
      <c r="AP29" s="7">
        <v>4.0082885562628401E-3</v>
      </c>
      <c r="AQ29" s="8">
        <v>4.5595939466224296E-3</v>
      </c>
      <c r="AR29" s="8">
        <v>3.5929689135404436E-3</v>
      </c>
      <c r="AS29" s="9">
        <v>3.8593501024663224E-3</v>
      </c>
      <c r="AT29" s="7">
        <v>2.8227415701087472E-3</v>
      </c>
      <c r="AU29" s="8">
        <v>2.3074991420176045E-3</v>
      </c>
      <c r="AV29" s="8">
        <v>2.3268012479924181E-3</v>
      </c>
      <c r="AW29" s="9">
        <v>3.1403375482655211E-3</v>
      </c>
      <c r="AX29" s="7">
        <v>2.9301736309153247E-3</v>
      </c>
      <c r="AY29" s="8">
        <v>2.6873660261962271E-3</v>
      </c>
      <c r="AZ29" s="8">
        <v>2.4822232770498002E-3</v>
      </c>
      <c r="BA29" s="9">
        <v>2.696924097511631E-3</v>
      </c>
      <c r="BC29" s="69">
        <f t="shared" si="3"/>
        <v>-0.59618473246779669</v>
      </c>
      <c r="BD29" s="61">
        <f t="shared" si="4"/>
        <v>-0.56930360692632132</v>
      </c>
    </row>
    <row r="30" spans="1:56" ht="80" customHeight="1" thickBot="1" x14ac:dyDescent="0.25">
      <c r="A30" s="30">
        <v>21</v>
      </c>
      <c r="B30" s="1" t="s">
        <v>185</v>
      </c>
      <c r="C30" s="32">
        <v>15.11</v>
      </c>
      <c r="D30" s="32">
        <v>799.81</v>
      </c>
      <c r="E30" s="32">
        <v>-2</v>
      </c>
      <c r="F30" s="32">
        <v>799.78330000000005</v>
      </c>
      <c r="G30" s="32">
        <f t="shared" si="0"/>
        <v>2.6699999999891588E-2</v>
      </c>
      <c r="H30" s="33">
        <v>1600.5739000000001</v>
      </c>
      <c r="I30" s="32"/>
      <c r="J30" s="32">
        <v>6</v>
      </c>
      <c r="K30" s="32">
        <v>3</v>
      </c>
      <c r="L30" s="32"/>
      <c r="M30" s="32"/>
      <c r="N30" s="32"/>
      <c r="O30" s="32"/>
      <c r="P30" s="32"/>
      <c r="Q30" s="32"/>
      <c r="R30" s="32"/>
      <c r="S30" s="32"/>
      <c r="T30" s="32" t="s">
        <v>159</v>
      </c>
      <c r="U30" s="32" t="s">
        <v>176</v>
      </c>
      <c r="V30" s="32" t="str">
        <f t="shared" si="5"/>
        <v>No</v>
      </c>
      <c r="W30" s="32" t="str">
        <f t="shared" si="6"/>
        <v>No</v>
      </c>
      <c r="X30" s="34" t="s">
        <v>186</v>
      </c>
      <c r="Y30" s="3"/>
      <c r="Z30" s="7">
        <v>3.7574733614197612E-3</v>
      </c>
      <c r="AA30" s="8">
        <v>4.0593850321952018E-3</v>
      </c>
      <c r="AB30" s="8">
        <v>3.7446743763516911E-3</v>
      </c>
      <c r="AC30" s="9">
        <v>3.2314959207979843E-3</v>
      </c>
      <c r="AD30" s="7">
        <v>1.4738585782336897E-2</v>
      </c>
      <c r="AE30" s="8">
        <v>1.7322941978708307E-2</v>
      </c>
      <c r="AF30" s="8">
        <v>1.6006897267138956E-2</v>
      </c>
      <c r="AG30" s="9">
        <v>1.5634518319924653E-2</v>
      </c>
      <c r="AH30" s="7">
        <v>1.7522948719640614E-2</v>
      </c>
      <c r="AI30" s="8">
        <v>1.9792590172364597E-2</v>
      </c>
      <c r="AJ30" s="8">
        <v>2.1189960983701295E-2</v>
      </c>
      <c r="AK30" s="9">
        <v>1.9061783256826559E-2</v>
      </c>
      <c r="AM30" s="69">
        <f t="shared" si="1"/>
        <v>2.1064425759434742</v>
      </c>
      <c r="AN30" s="69">
        <f t="shared" si="2"/>
        <v>2.3905308140198063</v>
      </c>
      <c r="AO30" s="3"/>
      <c r="AP30" s="7">
        <v>2.055748559259152E-3</v>
      </c>
      <c r="AQ30" s="8">
        <v>2.134365997028374E-3</v>
      </c>
      <c r="AR30" s="8">
        <v>2.432968877243518E-3</v>
      </c>
      <c r="AS30" s="9">
        <v>1.5767108062809147E-3</v>
      </c>
      <c r="AT30" s="7">
        <v>1.0986899372057924E-2</v>
      </c>
      <c r="AU30" s="8">
        <v>1.4117196766759071E-2</v>
      </c>
      <c r="AV30" s="8">
        <v>1.1201104481904915E-2</v>
      </c>
      <c r="AW30" s="9">
        <v>1.2092229719368479E-2</v>
      </c>
      <c r="AX30" s="7">
        <v>1.1650347466063249E-2</v>
      </c>
      <c r="AY30" s="8">
        <v>8.6826238571008994E-3</v>
      </c>
      <c r="AZ30" s="8">
        <v>1.180695667747734E-2</v>
      </c>
      <c r="BA30" s="9">
        <v>1.0632942381652898E-2</v>
      </c>
      <c r="BC30" s="69">
        <f t="shared" si="3"/>
        <v>2.5612708364225942</v>
      </c>
      <c r="BD30" s="61">
        <f t="shared" si="4"/>
        <v>2.3830364129174502</v>
      </c>
    </row>
    <row r="31" spans="1:56" ht="73" customHeight="1" x14ac:dyDescent="0.2">
      <c r="A31" s="44" t="s">
        <v>187</v>
      </c>
      <c r="B31" s="56" t="s">
        <v>188</v>
      </c>
      <c r="C31" s="45">
        <v>13.66</v>
      </c>
      <c r="D31" s="45">
        <v>872.82</v>
      </c>
      <c r="E31" s="45">
        <v>-2</v>
      </c>
      <c r="F31" s="45">
        <v>872.81225000000006</v>
      </c>
      <c r="G31" s="45">
        <f t="shared" si="0"/>
        <v>7.7499999999872671E-3</v>
      </c>
      <c r="H31" s="46">
        <v>1746.6318000000001</v>
      </c>
      <c r="I31" s="45"/>
      <c r="J31" s="45">
        <v>6</v>
      </c>
      <c r="K31" s="45">
        <v>3</v>
      </c>
      <c r="L31" s="45">
        <v>1</v>
      </c>
      <c r="M31" s="45"/>
      <c r="N31" s="45"/>
      <c r="O31" s="45"/>
      <c r="P31" s="45"/>
      <c r="Q31" s="45" t="s">
        <v>58</v>
      </c>
      <c r="R31" s="45"/>
      <c r="S31" s="45"/>
      <c r="T31" s="45" t="s">
        <v>159</v>
      </c>
      <c r="U31" s="45" t="s">
        <v>164</v>
      </c>
      <c r="V31" s="45" t="str">
        <f t="shared" si="5"/>
        <v>No</v>
      </c>
      <c r="W31" s="45" t="str">
        <f t="shared" si="6"/>
        <v>Yes</v>
      </c>
      <c r="X31" s="53" t="s">
        <v>189</v>
      </c>
      <c r="Y31" s="3"/>
      <c r="Z31" s="7">
        <v>4.7636395765231774E-4</v>
      </c>
      <c r="AA31" s="8">
        <v>5.162156019145502E-4</v>
      </c>
      <c r="AB31" s="8">
        <v>3.6862668939236729E-4</v>
      </c>
      <c r="AC31" s="9">
        <v>3.5095637090384679E-4</v>
      </c>
      <c r="AD31" s="7">
        <v>1.1297752506296522E-3</v>
      </c>
      <c r="AE31" s="8">
        <v>1.5949429014141588E-3</v>
      </c>
      <c r="AF31" s="8">
        <v>1.6267286043654906E-3</v>
      </c>
      <c r="AG31" s="9">
        <v>1.3792991637215282E-3</v>
      </c>
      <c r="AH31" s="7">
        <v>1.0172444652728398E-3</v>
      </c>
      <c r="AI31" s="8">
        <v>1.0769198422795041E-3</v>
      </c>
      <c r="AJ31" s="8">
        <v>1.4432464004964739E-3</v>
      </c>
      <c r="AK31" s="9">
        <v>8.9408772109437671E-4</v>
      </c>
      <c r="AM31" s="69">
        <f t="shared" si="1"/>
        <v>1.7429031996716216</v>
      </c>
      <c r="AN31" s="69">
        <f t="shared" si="2"/>
        <v>1.3719748675982446</v>
      </c>
      <c r="AO31" s="3"/>
      <c r="AP31" s="7">
        <v>2.3408901898842749E-4</v>
      </c>
      <c r="AQ31" s="8">
        <v>2.118164936273304E-4</v>
      </c>
      <c r="AR31" s="8">
        <v>2.2520930866942992E-4</v>
      </c>
      <c r="AS31" s="9">
        <v>2.0051693722980982E-4</v>
      </c>
      <c r="AT31" s="7">
        <v>4.9227906329315531E-4</v>
      </c>
      <c r="AU31" s="8">
        <v>6.1658675523549558E-4</v>
      </c>
      <c r="AV31" s="8">
        <v>5.8709489158166323E-4</v>
      </c>
      <c r="AW31" s="9">
        <v>5.9590649562668943E-4</v>
      </c>
      <c r="AX31" s="7">
        <v>7.9594892472291314E-4</v>
      </c>
      <c r="AY31" s="8">
        <v>6.9518517019042292E-4</v>
      </c>
      <c r="AZ31" s="8">
        <v>6.3833437922274821E-4</v>
      </c>
      <c r="BA31" s="9">
        <v>6.0439358956636757E-4</v>
      </c>
      <c r="BC31" s="69">
        <f t="shared" si="3"/>
        <v>1.3947327864463142</v>
      </c>
      <c r="BD31" s="61">
        <f t="shared" si="4"/>
        <v>1.6491497858474533</v>
      </c>
    </row>
    <row r="32" spans="1:56" ht="67" customHeight="1" thickBot="1" x14ac:dyDescent="0.25">
      <c r="A32" s="48" t="s">
        <v>190</v>
      </c>
      <c r="B32" s="62" t="s">
        <v>191</v>
      </c>
      <c r="C32" s="49">
        <v>19.670000000000002</v>
      </c>
      <c r="D32" s="49">
        <v>872.83</v>
      </c>
      <c r="E32" s="49">
        <v>-2</v>
      </c>
      <c r="F32" s="49">
        <v>872.81225000000006</v>
      </c>
      <c r="G32" s="49">
        <f t="shared" si="0"/>
        <v>1.7749999999978172E-2</v>
      </c>
      <c r="H32" s="50">
        <v>1746.6318000000001</v>
      </c>
      <c r="I32" s="49"/>
      <c r="J32" s="49">
        <v>6</v>
      </c>
      <c r="K32" s="49">
        <v>3</v>
      </c>
      <c r="L32" s="49">
        <v>1</v>
      </c>
      <c r="M32" s="49"/>
      <c r="N32" s="49"/>
      <c r="O32" s="49"/>
      <c r="P32" s="49"/>
      <c r="Q32" s="49" t="s">
        <v>59</v>
      </c>
      <c r="R32" s="49"/>
      <c r="S32" s="49"/>
      <c r="T32" s="49" t="s">
        <v>159</v>
      </c>
      <c r="U32" s="49" t="s">
        <v>124</v>
      </c>
      <c r="V32" s="49" t="str">
        <f t="shared" si="5"/>
        <v>No</v>
      </c>
      <c r="W32" s="49" t="str">
        <f t="shared" si="6"/>
        <v>Yes</v>
      </c>
      <c r="X32" s="55" t="s">
        <v>192</v>
      </c>
      <c r="Y32" s="3"/>
      <c r="Z32" s="7">
        <v>1.2460816495807061E-3</v>
      </c>
      <c r="AA32" s="8">
        <v>1.2574587531445107E-3</v>
      </c>
      <c r="AB32" s="8">
        <v>1.2278986618568489E-3</v>
      </c>
      <c r="AC32" s="9">
        <v>1.0569292459953123E-3</v>
      </c>
      <c r="AD32" s="7">
        <v>5.3217770812041395E-3</v>
      </c>
      <c r="AE32" s="8">
        <v>5.6357502237528029E-3</v>
      </c>
      <c r="AF32" s="8">
        <v>5.582610140727264E-3</v>
      </c>
      <c r="AG32" s="9">
        <v>6.1462607692743081E-3</v>
      </c>
      <c r="AH32" s="7">
        <v>6.0453950785529535E-3</v>
      </c>
      <c r="AI32" s="8">
        <v>5.2921888759821893E-3</v>
      </c>
      <c r="AJ32" s="8">
        <v>6.649674344173081E-3</v>
      </c>
      <c r="AK32" s="9">
        <v>4.6669077069919308E-3</v>
      </c>
      <c r="AM32" s="69">
        <f t="shared" si="1"/>
        <v>2.2442215485092856</v>
      </c>
      <c r="AN32" s="69">
        <f t="shared" si="2"/>
        <v>2.2421703496728083</v>
      </c>
      <c r="AO32" s="3"/>
      <c r="AP32" s="7">
        <v>4.1744394060891523E-4</v>
      </c>
      <c r="AQ32" s="8">
        <v>4.8599617531182369E-4</v>
      </c>
      <c r="AR32" s="8">
        <v>7.4241735425294327E-4</v>
      </c>
      <c r="AS32" s="9">
        <v>5.508893539484961E-4</v>
      </c>
      <c r="AT32" s="7">
        <v>2.9395509011196429E-3</v>
      </c>
      <c r="AU32" s="8">
        <v>3.3391720082337176E-3</v>
      </c>
      <c r="AV32" s="8">
        <v>3.2840122375644367E-3</v>
      </c>
      <c r="AW32" s="9">
        <v>3.8922828214242458E-3</v>
      </c>
      <c r="AX32" s="7">
        <v>2.7614444051335444E-3</v>
      </c>
      <c r="AY32" s="8">
        <v>3.1450542934484903E-3</v>
      </c>
      <c r="AZ32" s="8">
        <v>3.3000237649803122E-3</v>
      </c>
      <c r="BA32" s="9">
        <v>3.2062221107322583E-3</v>
      </c>
      <c r="BC32" s="69">
        <f t="shared" si="3"/>
        <v>2.6147038042878958</v>
      </c>
      <c r="BD32" s="61">
        <f t="shared" si="4"/>
        <v>2.4983816308286122</v>
      </c>
    </row>
    <row r="33" spans="1:56" ht="94" customHeight="1" thickBot="1" x14ac:dyDescent="0.25">
      <c r="A33" s="30">
        <v>23</v>
      </c>
      <c r="B33" s="11" t="s">
        <v>193</v>
      </c>
      <c r="C33" s="32">
        <v>22.91</v>
      </c>
      <c r="D33" s="32">
        <v>1018.37</v>
      </c>
      <c r="E33" s="32">
        <v>-2</v>
      </c>
      <c r="F33" s="32">
        <v>1018.35995</v>
      </c>
      <c r="G33" s="32">
        <f>ABS(D33-F33)</f>
        <v>1.0049999999978354E-2</v>
      </c>
      <c r="H33" s="33">
        <v>2037.7272</v>
      </c>
      <c r="I33" s="32"/>
      <c r="J33" s="32">
        <v>6</v>
      </c>
      <c r="K33" s="32">
        <v>3</v>
      </c>
      <c r="L33" s="32">
        <v>1</v>
      </c>
      <c r="M33" s="32">
        <v>1</v>
      </c>
      <c r="N33" s="32"/>
      <c r="O33" s="32"/>
      <c r="P33" s="32"/>
      <c r="Q33" s="32"/>
      <c r="R33" s="32"/>
      <c r="S33" s="32"/>
      <c r="T33" s="32" t="s">
        <v>159</v>
      </c>
      <c r="U33" s="32" t="s">
        <v>170</v>
      </c>
      <c r="V33" s="32" t="str">
        <f t="shared" si="5"/>
        <v>Yes</v>
      </c>
      <c r="W33" s="32" t="str">
        <f t="shared" si="6"/>
        <v>Yes</v>
      </c>
      <c r="X33" s="34" t="s">
        <v>194</v>
      </c>
      <c r="Y33" s="3"/>
      <c r="Z33" s="7">
        <v>4.0914747553631127E-3</v>
      </c>
      <c r="AA33" s="8">
        <v>4.7137361175087177E-3</v>
      </c>
      <c r="AB33" s="8">
        <v>5.2462322344077779E-3</v>
      </c>
      <c r="AC33" s="9">
        <v>4.1485160662567515E-3</v>
      </c>
      <c r="AD33" s="7">
        <v>3.075901110094017E-3</v>
      </c>
      <c r="AE33" s="8">
        <v>2.3524533543333366E-3</v>
      </c>
      <c r="AF33" s="8">
        <v>2.4182260819401993E-3</v>
      </c>
      <c r="AG33" s="9">
        <v>3.1653047011749929E-3</v>
      </c>
      <c r="AH33" s="7">
        <v>1.1885256265044926E-3</v>
      </c>
      <c r="AI33" s="8">
        <v>1.3260750156898816E-3</v>
      </c>
      <c r="AJ33" s="8">
        <v>1.4316010511011084E-3</v>
      </c>
      <c r="AK33" s="9">
        <v>1.3849887108279702E-3</v>
      </c>
      <c r="AM33" s="69">
        <f t="shared" si="1"/>
        <v>-0.7248737330354138</v>
      </c>
      <c r="AN33" s="69">
        <f t="shared" si="2"/>
        <v>-1.7714055999970673</v>
      </c>
      <c r="AO33" s="3"/>
      <c r="AP33" s="7">
        <v>2.3783913770743857E-3</v>
      </c>
      <c r="AQ33" s="8">
        <v>2.549827920618333E-3</v>
      </c>
      <c r="AR33" s="8">
        <v>2.1651922067706772E-3</v>
      </c>
      <c r="AS33" s="9">
        <v>2.4492368783561825E-3</v>
      </c>
      <c r="AT33" s="7">
        <v>1.2520567555549358E-3</v>
      </c>
      <c r="AU33" s="8">
        <v>1.7004939530271645E-3</v>
      </c>
      <c r="AV33" s="8">
        <v>1.252322374614601E-3</v>
      </c>
      <c r="AW33" s="9">
        <v>1.6386163446917778E-3</v>
      </c>
      <c r="AX33" s="7">
        <v>1.4999867175060882E-3</v>
      </c>
      <c r="AY33" s="8">
        <v>1.6091273286664258E-3</v>
      </c>
      <c r="AZ33" s="8">
        <v>1.0177885565965307E-3</v>
      </c>
      <c r="BA33" s="9">
        <v>1.2312850534354238E-3</v>
      </c>
      <c r="BC33" s="69">
        <f t="shared" si="3"/>
        <v>-0.70755958585781431</v>
      </c>
      <c r="BD33" s="61">
        <f t="shared" si="4"/>
        <v>-0.83264460610864921</v>
      </c>
    </row>
    <row r="34" spans="1:56" ht="100" customHeight="1" thickBot="1" x14ac:dyDescent="0.25">
      <c r="A34" s="30">
        <v>24</v>
      </c>
      <c r="B34" s="11" t="s">
        <v>195</v>
      </c>
      <c r="C34" s="32">
        <v>18.71</v>
      </c>
      <c r="D34" s="32">
        <v>945.35</v>
      </c>
      <c r="E34" s="32">
        <v>-2</v>
      </c>
      <c r="F34" s="32">
        <v>945.33100000000002</v>
      </c>
      <c r="G34" s="32">
        <f>ABS(D34-F34)</f>
        <v>1.9000000000005457E-2</v>
      </c>
      <c r="H34" s="33">
        <v>1891.6693</v>
      </c>
      <c r="I34" s="32"/>
      <c r="J34" s="32">
        <v>6</v>
      </c>
      <c r="K34" s="32">
        <v>3</v>
      </c>
      <c r="L34" s="32"/>
      <c r="M34" s="32">
        <v>1</v>
      </c>
      <c r="N34" s="32"/>
      <c r="O34" s="32"/>
      <c r="P34" s="32"/>
      <c r="Q34" s="32"/>
      <c r="R34" s="32"/>
      <c r="S34" s="32"/>
      <c r="T34" s="32" t="s">
        <v>159</v>
      </c>
      <c r="U34" s="32" t="s">
        <v>173</v>
      </c>
      <c r="V34" s="32" t="str">
        <f t="shared" si="5"/>
        <v>Yes</v>
      </c>
      <c r="W34" s="32" t="str">
        <f t="shared" si="6"/>
        <v>No</v>
      </c>
      <c r="X34" s="34" t="s">
        <v>196</v>
      </c>
      <c r="Y34" s="3"/>
      <c r="Z34" s="7">
        <v>1.2815393581381089E-2</v>
      </c>
      <c r="AA34" s="8">
        <v>1.2005865183474889E-2</v>
      </c>
      <c r="AB34" s="8">
        <v>1.2027432385676452E-2</v>
      </c>
      <c r="AC34" s="9">
        <v>1.318419908179517E-2</v>
      </c>
      <c r="AD34" s="7">
        <v>7.0976758314739812E-3</v>
      </c>
      <c r="AE34" s="8">
        <v>5.4011304547586167E-3</v>
      </c>
      <c r="AF34" s="8">
        <v>6.1752095751208295E-3</v>
      </c>
      <c r="AG34" s="9">
        <v>5.5061886897930399E-3</v>
      </c>
      <c r="AH34" s="7">
        <v>2.8137868179695527E-3</v>
      </c>
      <c r="AI34" s="8">
        <v>1.9404083621423684E-3</v>
      </c>
      <c r="AJ34" s="8">
        <v>3.5648412056118613E-3</v>
      </c>
      <c r="AK34" s="9">
        <v>2.3648475176666424E-3</v>
      </c>
      <c r="AM34" s="69">
        <f t="shared" si="1"/>
        <v>-1.0490503453533877</v>
      </c>
      <c r="AN34" s="69">
        <f t="shared" si="2"/>
        <v>-2.2274405902933676</v>
      </c>
      <c r="AO34" s="3"/>
      <c r="AP34" s="7">
        <v>7.5757332095196831E-3</v>
      </c>
      <c r="AQ34" s="8">
        <v>6.8965733328000154E-3</v>
      </c>
      <c r="AR34" s="8">
        <v>8.4446431270097638E-3</v>
      </c>
      <c r="AS34" s="9">
        <v>7.7150519379584042E-3</v>
      </c>
      <c r="AT34" s="7">
        <v>4.2552956599968906E-3</v>
      </c>
      <c r="AU34" s="8">
        <v>4.1433279509588547E-3</v>
      </c>
      <c r="AV34" s="8">
        <v>4.7931766948592219E-3</v>
      </c>
      <c r="AW34" s="9">
        <v>4.3941133798645962E-3</v>
      </c>
      <c r="AX34" s="7">
        <v>5.6133692280970629E-3</v>
      </c>
      <c r="AY34" s="8">
        <v>5.3320880161496307E-3</v>
      </c>
      <c r="AZ34" s="8">
        <v>4.8080375550957032E-3</v>
      </c>
      <c r="BA34" s="9">
        <v>5.8489921236386487E-3</v>
      </c>
      <c r="BC34" s="69">
        <f t="shared" si="3"/>
        <v>-0.80061934808671265</v>
      </c>
      <c r="BD34" s="61">
        <f t="shared" si="4"/>
        <v>-0.50384223301318254</v>
      </c>
    </row>
    <row r="35" spans="1:56" ht="119" customHeight="1" thickBot="1" x14ac:dyDescent="0.25">
      <c r="A35" s="30">
        <v>25</v>
      </c>
      <c r="B35" s="11"/>
      <c r="C35" s="32">
        <v>13.46</v>
      </c>
      <c r="D35" s="32">
        <v>880.82</v>
      </c>
      <c r="E35" s="32">
        <v>-2</v>
      </c>
      <c r="F35" s="32">
        <v>880.80970000000013</v>
      </c>
      <c r="G35" s="32">
        <f t="shared" si="0"/>
        <v>1.0299999999915599E-2</v>
      </c>
      <c r="H35" s="33">
        <v>1762.6267000000003</v>
      </c>
      <c r="I35" s="32"/>
      <c r="J35" s="32">
        <v>7</v>
      </c>
      <c r="K35" s="32">
        <v>3</v>
      </c>
      <c r="L35" s="32"/>
      <c r="M35" s="32"/>
      <c r="N35" s="32"/>
      <c r="O35" s="32"/>
      <c r="P35" s="32"/>
      <c r="Q35" s="32"/>
      <c r="R35" s="32"/>
      <c r="S35" s="32"/>
      <c r="T35" s="32" t="s">
        <v>159</v>
      </c>
      <c r="U35" s="32" t="s">
        <v>176</v>
      </c>
      <c r="V35" s="32" t="str">
        <f t="shared" si="5"/>
        <v>No</v>
      </c>
      <c r="W35" s="32" t="str">
        <f t="shared" si="6"/>
        <v>No</v>
      </c>
      <c r="X35" s="34" t="s">
        <v>197</v>
      </c>
      <c r="Y35" s="3"/>
      <c r="Z35" s="7">
        <v>3.1794751179356961E-4</v>
      </c>
      <c r="AA35" s="8">
        <v>3.3982823604320422E-4</v>
      </c>
      <c r="AB35" s="8">
        <v>3.5799717914521281E-4</v>
      </c>
      <c r="AC35" s="9">
        <v>2.5877990265950752E-4</v>
      </c>
      <c r="AD35" s="7">
        <v>1.659530027038074E-3</v>
      </c>
      <c r="AE35" s="8">
        <v>1.8333642564126282E-3</v>
      </c>
      <c r="AF35" s="8">
        <v>1.5572814297790231E-3</v>
      </c>
      <c r="AG35" s="9">
        <v>1.7775147960751403E-3</v>
      </c>
      <c r="AH35" s="7">
        <v>1.143658789695456E-3</v>
      </c>
      <c r="AI35" s="8">
        <v>1.3214807216642311E-3</v>
      </c>
      <c r="AJ35" s="8">
        <v>1.580861854286035E-3</v>
      </c>
      <c r="AK35" s="9">
        <v>1.2699130508250472E-3</v>
      </c>
      <c r="AM35" s="69">
        <f t="shared" si="1"/>
        <v>2.4214064906209236</v>
      </c>
      <c r="AN35" s="69">
        <f t="shared" si="2"/>
        <v>2.0603267044817288</v>
      </c>
      <c r="AO35" s="3"/>
      <c r="AP35" s="7">
        <v>2.2592689280924742E-4</v>
      </c>
      <c r="AQ35" s="8">
        <v>2.2634657171291401E-4</v>
      </c>
      <c r="AR35" s="8">
        <v>2.0877918972759383E-4</v>
      </c>
      <c r="AS35" s="9">
        <v>1.8917509543204207E-4</v>
      </c>
      <c r="AT35" s="7">
        <v>1.0372130648317172E-3</v>
      </c>
      <c r="AU35" s="8">
        <v>1.4160662779485148E-3</v>
      </c>
      <c r="AV35" s="8">
        <v>1.2321588252109659E-3</v>
      </c>
      <c r="AW35" s="9">
        <v>1.1174156934298861E-3</v>
      </c>
      <c r="AX35" s="7">
        <v>9.6563002997367164E-4</v>
      </c>
      <c r="AY35" s="8">
        <v>7.4895046028230399E-4</v>
      </c>
      <c r="AZ35" s="8">
        <v>6.668479502853435E-4</v>
      </c>
      <c r="BA35" s="9">
        <v>9.2063948229358995E-4</v>
      </c>
      <c r="BC35" s="69">
        <f t="shared" si="3"/>
        <v>2.4979706602654752</v>
      </c>
      <c r="BD35" s="61">
        <f t="shared" si="4"/>
        <v>1.9574485450350467</v>
      </c>
    </row>
    <row r="36" spans="1:56" ht="118" customHeight="1" thickBot="1" x14ac:dyDescent="0.25">
      <c r="A36" s="30">
        <v>26</v>
      </c>
      <c r="B36" s="11"/>
      <c r="C36" s="32">
        <v>24.7</v>
      </c>
      <c r="D36" s="32">
        <v>1139.3499999999999</v>
      </c>
      <c r="E36" s="32">
        <v>-2</v>
      </c>
      <c r="F36" s="32">
        <v>1139.3647500000002</v>
      </c>
      <c r="G36" s="32">
        <f t="shared" si="0"/>
        <v>1.4750000000276486E-2</v>
      </c>
      <c r="H36" s="33">
        <v>2279.7598600000001</v>
      </c>
      <c r="I36" s="32"/>
      <c r="J36" s="32">
        <v>7</v>
      </c>
      <c r="K36" s="32">
        <v>3</v>
      </c>
      <c r="L36" s="32">
        <v>1</v>
      </c>
      <c r="M36" s="32">
        <v>1</v>
      </c>
      <c r="N36" s="32">
        <v>1</v>
      </c>
      <c r="O36" s="32"/>
      <c r="P36" s="32"/>
      <c r="Q36" s="32"/>
      <c r="R36" s="32"/>
      <c r="S36" s="32"/>
      <c r="T36" s="32" t="s">
        <v>159</v>
      </c>
      <c r="U36" s="71" t="s">
        <v>198</v>
      </c>
      <c r="V36" s="32" t="str">
        <f t="shared" si="5"/>
        <v>Yes</v>
      </c>
      <c r="W36" s="32" t="str">
        <f t="shared" si="6"/>
        <v>Yes</v>
      </c>
      <c r="X36" s="34" t="s">
        <v>199</v>
      </c>
      <c r="Y36" s="3"/>
      <c r="Z36" s="7">
        <v>9.7243409059882683E-4</v>
      </c>
      <c r="AA36" s="8">
        <v>1.4830254976690527E-3</v>
      </c>
      <c r="AB36" s="8">
        <v>1.1445746937743229E-3</v>
      </c>
      <c r="AC36" s="9">
        <v>1.4869616414533546E-3</v>
      </c>
      <c r="AD36" s="7">
        <v>1.4129158233794506E-3</v>
      </c>
      <c r="AE36" s="8">
        <v>1.6717069116212158E-4</v>
      </c>
      <c r="AF36" s="8">
        <v>1.1364901488003503E-3</v>
      </c>
      <c r="AG36" s="9">
        <v>7.3911707032318626E-4</v>
      </c>
      <c r="AH36" s="7">
        <v>3.2109867317888847E-4</v>
      </c>
      <c r="AI36" s="8">
        <v>1.3104623871273261E-4</v>
      </c>
      <c r="AJ36" s="8">
        <v>1.6083148731243751E-4</v>
      </c>
      <c r="AK36" s="9">
        <v>1.4612847724139021E-4</v>
      </c>
      <c r="AM36" s="69">
        <f t="shared" si="1"/>
        <v>-0.55783857605378828</v>
      </c>
      <c r="AN36" s="69">
        <f t="shared" si="2"/>
        <v>-2.7444428136365011</v>
      </c>
      <c r="AO36" s="3"/>
      <c r="AP36" s="7">
        <v>1.2144220838503533E-2</v>
      </c>
      <c r="AQ36" s="8">
        <v>1.408762358518483E-2</v>
      </c>
      <c r="AR36" s="8">
        <v>1.4800332272342455E-2</v>
      </c>
      <c r="AS36" s="9">
        <v>1.3688407670200325E-2</v>
      </c>
      <c r="AT36" s="7">
        <v>4.1018354337718768E-3</v>
      </c>
      <c r="AU36" s="8">
        <v>2.823767254610476E-3</v>
      </c>
      <c r="AV36" s="8">
        <v>4.2955947177823308E-3</v>
      </c>
      <c r="AW36" s="9">
        <v>4.6446901169717499E-3</v>
      </c>
      <c r="AX36" s="7">
        <v>4.1657167783705042E-3</v>
      </c>
      <c r="AY36" s="8">
        <v>3.8075832254152466E-3</v>
      </c>
      <c r="AZ36" s="8">
        <v>3.056928383635056E-3</v>
      </c>
      <c r="BA36" s="9">
        <v>3.877594575790861E-3</v>
      </c>
      <c r="BC36" s="69">
        <f t="shared" si="3"/>
        <v>-1.7861554104363542</v>
      </c>
      <c r="BD36" s="61">
        <f t="shared" si="4"/>
        <v>-1.876014045322093</v>
      </c>
    </row>
    <row r="37" spans="1:56" ht="104" customHeight="1" x14ac:dyDescent="0.2">
      <c r="A37" s="44" t="s">
        <v>200</v>
      </c>
      <c r="B37" s="56"/>
      <c r="C37" s="45">
        <v>14.87</v>
      </c>
      <c r="D37" s="45">
        <v>993.79</v>
      </c>
      <c r="E37" s="45">
        <v>-2</v>
      </c>
      <c r="F37" s="45">
        <v>993.81705000000011</v>
      </c>
      <c r="G37" s="45">
        <f t="shared" si="0"/>
        <v>2.7050000000144792E-2</v>
      </c>
      <c r="H37" s="46">
        <v>1988.6644600000002</v>
      </c>
      <c r="I37" s="45"/>
      <c r="J37" s="45">
        <v>7</v>
      </c>
      <c r="K37" s="45">
        <v>3</v>
      </c>
      <c r="L37" s="45">
        <v>1</v>
      </c>
      <c r="M37" s="45"/>
      <c r="N37" s="45">
        <v>1</v>
      </c>
      <c r="O37" s="45"/>
      <c r="P37" s="45"/>
      <c r="Q37" s="45" t="s">
        <v>58</v>
      </c>
      <c r="R37" s="45"/>
      <c r="S37" s="45"/>
      <c r="T37" s="45" t="s">
        <v>159</v>
      </c>
      <c r="U37" s="57" t="s">
        <v>201</v>
      </c>
      <c r="V37" s="45" t="str">
        <f t="shared" si="5"/>
        <v>No</v>
      </c>
      <c r="W37" s="45" t="str">
        <f t="shared" si="6"/>
        <v>Yes</v>
      </c>
      <c r="X37" s="72" t="s">
        <v>202</v>
      </c>
      <c r="Y37" s="3"/>
      <c r="Z37" s="7">
        <v>2.3065172503111568E-5</v>
      </c>
      <c r="AA37" s="8">
        <v>4.8149896724577547E-6</v>
      </c>
      <c r="AB37" s="8">
        <v>1.4034500593131642E-5</v>
      </c>
      <c r="AC37" s="9">
        <v>1.8994783310211024E-5</v>
      </c>
      <c r="AD37" s="7">
        <v>2.1960673964448272E-5</v>
      </c>
      <c r="AE37" s="8">
        <v>1.0713467973644472E-5</v>
      </c>
      <c r="AF37" s="8">
        <v>2.3648485807116057E-5</v>
      </c>
      <c r="AG37" s="9">
        <v>1.706960454963305E-5</v>
      </c>
      <c r="AH37" s="7">
        <v>2.2814412038762263E-5</v>
      </c>
      <c r="AI37" s="8">
        <v>1.319023150615079E-4</v>
      </c>
      <c r="AJ37" s="8">
        <v>2.7516342141918118E-5</v>
      </c>
      <c r="AK37" s="9">
        <v>4.6119845211475485E-5</v>
      </c>
      <c r="AM37" s="69">
        <f t="shared" si="1"/>
        <v>0.26896139447336631</v>
      </c>
      <c r="AN37" s="69">
        <f t="shared" si="2"/>
        <v>1.9065273133839828</v>
      </c>
      <c r="AO37" s="3"/>
      <c r="AP37" s="7">
        <v>2.1324713420183474E-4</v>
      </c>
      <c r="AQ37" s="8">
        <v>4.0860798104657922E-4</v>
      </c>
      <c r="AR37" s="8">
        <v>4.6423533912738591E-4</v>
      </c>
      <c r="AS37" s="9">
        <v>3.6896537070300553E-4</v>
      </c>
      <c r="AT37" s="7">
        <v>1.0625435492314114E-3</v>
      </c>
      <c r="AU37" s="8">
        <v>1.0339485553821849E-3</v>
      </c>
      <c r="AV37" s="8">
        <v>1.011768982605885E-3</v>
      </c>
      <c r="AW37" s="9">
        <v>1.1598832745790043E-3</v>
      </c>
      <c r="AX37" s="7">
        <v>1.1113439994850068E-3</v>
      </c>
      <c r="AY37" s="8">
        <v>1.1380412705607429E-3</v>
      </c>
      <c r="AZ37" s="8">
        <v>8.9842741143757198E-4</v>
      </c>
      <c r="BA37" s="9">
        <v>1.2744757785397788E-3</v>
      </c>
      <c r="BC37" s="69">
        <f t="shared" si="3"/>
        <v>1.5525344683439479</v>
      </c>
      <c r="BD37" s="61">
        <f t="shared" si="4"/>
        <v>1.6037186282745863</v>
      </c>
    </row>
    <row r="38" spans="1:56" ht="86" customHeight="1" thickBot="1" x14ac:dyDescent="0.25">
      <c r="A38" s="48" t="s">
        <v>203</v>
      </c>
      <c r="B38" s="62"/>
      <c r="C38" s="49">
        <v>21</v>
      </c>
      <c r="D38" s="49">
        <v>993.83</v>
      </c>
      <c r="E38" s="49">
        <v>-2</v>
      </c>
      <c r="F38" s="49">
        <v>993.81705000000011</v>
      </c>
      <c r="G38" s="49">
        <f t="shared" si="0"/>
        <v>1.2949999999932515E-2</v>
      </c>
      <c r="H38" s="50">
        <v>1988.6644600000002</v>
      </c>
      <c r="I38" s="49"/>
      <c r="J38" s="49">
        <v>7</v>
      </c>
      <c r="K38" s="49">
        <v>3</v>
      </c>
      <c r="L38" s="49">
        <v>1</v>
      </c>
      <c r="M38" s="49"/>
      <c r="N38" s="49">
        <v>1</v>
      </c>
      <c r="O38" s="49"/>
      <c r="P38" s="49"/>
      <c r="Q38" s="49" t="s">
        <v>59</v>
      </c>
      <c r="R38" s="49"/>
      <c r="S38" s="49"/>
      <c r="T38" s="49" t="s">
        <v>159</v>
      </c>
      <c r="U38" s="49" t="s">
        <v>204</v>
      </c>
      <c r="V38" s="49" t="str">
        <f t="shared" si="5"/>
        <v>No</v>
      </c>
      <c r="W38" s="49" t="str">
        <f t="shared" si="6"/>
        <v>Yes</v>
      </c>
      <c r="X38" s="55" t="s">
        <v>205</v>
      </c>
      <c r="Y38" s="3"/>
      <c r="Z38" s="7">
        <v>2.5305746711425786E-4</v>
      </c>
      <c r="AA38" s="8">
        <v>1.6883436793695689E-4</v>
      </c>
      <c r="AB38" s="8">
        <v>3.030392010777146E-4</v>
      </c>
      <c r="AC38" s="9">
        <v>1.7940987998095982E-4</v>
      </c>
      <c r="AD38" s="7">
        <v>7.6700759255774343E-4</v>
      </c>
      <c r="AE38" s="8">
        <v>5.1601738209497102E-4</v>
      </c>
      <c r="AF38" s="8">
        <v>4.6004844640043919E-4</v>
      </c>
      <c r="AG38" s="9">
        <v>5.4972642251433466E-4</v>
      </c>
      <c r="AH38" s="7">
        <v>5.0807719852156887E-4</v>
      </c>
      <c r="AI38" s="8">
        <v>4.9006731188290867E-4</v>
      </c>
      <c r="AJ38" s="8">
        <v>5.2672769706572106E-4</v>
      </c>
      <c r="AK38" s="9">
        <v>6.0000359926621672E-4</v>
      </c>
      <c r="AM38" s="69">
        <f t="shared" si="1"/>
        <v>1.3421717725283144</v>
      </c>
      <c r="AN38" s="69">
        <f t="shared" si="2"/>
        <v>1.2324398783252934</v>
      </c>
      <c r="AO38" s="3"/>
      <c r="AP38" s="7">
        <v>1.4420757145797072E-3</v>
      </c>
      <c r="AQ38" s="8">
        <v>1.5946793961484403E-3</v>
      </c>
      <c r="AR38" s="8">
        <v>2.1728746617550344E-3</v>
      </c>
      <c r="AS38" s="9">
        <v>1.6171732240538633E-3</v>
      </c>
      <c r="AT38" s="7">
        <v>1.5066764198666606E-2</v>
      </c>
      <c r="AU38" s="8">
        <v>1.6637418630119419E-2</v>
      </c>
      <c r="AV38" s="8">
        <v>1.8290203162507752E-2</v>
      </c>
      <c r="AW38" s="9">
        <v>2.0672011578971118E-2</v>
      </c>
      <c r="AX38" s="7">
        <v>1.1849691206789277E-2</v>
      </c>
      <c r="AY38" s="8">
        <v>1.6473593807877857E-2</v>
      </c>
      <c r="AZ38" s="8">
        <v>1.561041835943641E-2</v>
      </c>
      <c r="BA38" s="9">
        <v>1.3793371556852905E-2</v>
      </c>
      <c r="BC38" s="69">
        <f t="shared" si="3"/>
        <v>3.3717423399761355</v>
      </c>
      <c r="BD38" s="61">
        <f t="shared" si="4"/>
        <v>3.0799660996547749</v>
      </c>
    </row>
    <row r="39" spans="1:56" ht="89" customHeight="1" thickBot="1" x14ac:dyDescent="0.25">
      <c r="A39" s="44">
        <v>28</v>
      </c>
      <c r="B39" s="56"/>
      <c r="C39" s="45">
        <v>16.579999999999998</v>
      </c>
      <c r="D39" s="45">
        <v>1026.32</v>
      </c>
      <c r="E39" s="45">
        <v>-2</v>
      </c>
      <c r="F39" s="45">
        <v>1026.3574000000001</v>
      </c>
      <c r="G39" s="45">
        <f>ABS(D39-F39)</f>
        <v>3.7400000000161526E-2</v>
      </c>
      <c r="H39" s="46">
        <v>2053.7221</v>
      </c>
      <c r="I39" s="45"/>
      <c r="J39" s="45">
        <v>7</v>
      </c>
      <c r="K39" s="45">
        <v>3</v>
      </c>
      <c r="L39" s="45"/>
      <c r="M39" s="45">
        <v>1</v>
      </c>
      <c r="N39" s="45"/>
      <c r="O39" s="45"/>
      <c r="P39" s="45"/>
      <c r="Q39" s="45"/>
      <c r="R39" s="45"/>
      <c r="S39" s="45"/>
      <c r="T39" s="45" t="s">
        <v>159</v>
      </c>
      <c r="U39" s="45" t="s">
        <v>173</v>
      </c>
      <c r="V39" s="45" t="str">
        <f t="shared" si="5"/>
        <v>Yes</v>
      </c>
      <c r="W39" s="45" t="str">
        <f t="shared" si="6"/>
        <v>No</v>
      </c>
      <c r="X39" s="53" t="s">
        <v>206</v>
      </c>
      <c r="Y39" s="3"/>
      <c r="Z39" s="7">
        <v>2.9118573386381799E-3</v>
      </c>
      <c r="AA39" s="8">
        <v>3.0477539038071687E-3</v>
      </c>
      <c r="AB39" s="8">
        <v>2.608539076672228E-3</v>
      </c>
      <c r="AC39" s="9">
        <v>2.4916328363384166E-3</v>
      </c>
      <c r="AD39" s="7">
        <v>1.782431718310145E-3</v>
      </c>
      <c r="AE39" s="8">
        <v>2.0197705859044488E-3</v>
      </c>
      <c r="AF39" s="8">
        <v>2.0019797645857893E-3</v>
      </c>
      <c r="AG39" s="9">
        <v>1.6551977723300042E-3</v>
      </c>
      <c r="AH39" s="7">
        <v>6.8964953215332311E-4</v>
      </c>
      <c r="AI39" s="8">
        <v>3.6336774172316582E-4</v>
      </c>
      <c r="AJ39" s="8">
        <v>6.8866906887417431E-4</v>
      </c>
      <c r="AK39" s="9">
        <v>8.0518003121522199E-4</v>
      </c>
      <c r="AM39" s="69">
        <f t="shared" si="1"/>
        <v>-0.56819550191641055</v>
      </c>
      <c r="AN39" s="69">
        <f t="shared" si="2"/>
        <v>-2.1185279264729915</v>
      </c>
      <c r="AO39" s="3"/>
      <c r="AP39" s="7">
        <v>1.5684863295919915E-3</v>
      </c>
      <c r="AQ39" s="8">
        <v>1.3477368909452581E-3</v>
      </c>
      <c r="AR39" s="8">
        <v>1.5546846792370232E-3</v>
      </c>
      <c r="AS39" s="9">
        <v>1.3493103272149143E-3</v>
      </c>
      <c r="AT39" s="7">
        <v>1.1787046465499816E-3</v>
      </c>
      <c r="AU39" s="8">
        <v>8.9849133535795144E-4</v>
      </c>
      <c r="AV39" s="8">
        <v>1.5654572975796609E-3</v>
      </c>
      <c r="AW39" s="9">
        <v>1.0811227966851487E-3</v>
      </c>
      <c r="AX39" s="7">
        <v>9.4919515673100882E-4</v>
      </c>
      <c r="AY39" s="8">
        <v>7.9099857804873475E-4</v>
      </c>
      <c r="AZ39" s="8">
        <v>1.196472648768993E-3</v>
      </c>
      <c r="BA39" s="9">
        <v>1.5176399602914289E-3</v>
      </c>
      <c r="BC39" s="69">
        <f t="shared" si="3"/>
        <v>-0.30113267001187372</v>
      </c>
      <c r="BD39" s="61">
        <f t="shared" si="4"/>
        <v>-0.38587246493949368</v>
      </c>
    </row>
    <row r="40" spans="1:56" ht="89" customHeight="1" thickBot="1" x14ac:dyDescent="0.25">
      <c r="A40" s="30">
        <v>29</v>
      </c>
      <c r="B40" s="11"/>
      <c r="C40" s="32">
        <v>20.059999999999999</v>
      </c>
      <c r="D40" s="32">
        <v>1066.31</v>
      </c>
      <c r="E40" s="32">
        <v>-2</v>
      </c>
      <c r="F40" s="32">
        <v>1066.3358000000001</v>
      </c>
      <c r="G40" s="32">
        <f t="shared" si="0"/>
        <v>2.5800000000117507E-2</v>
      </c>
      <c r="H40" s="33">
        <v>2133.7019599999999</v>
      </c>
      <c r="I40" s="32"/>
      <c r="J40" s="32">
        <v>7</v>
      </c>
      <c r="K40" s="32">
        <v>3</v>
      </c>
      <c r="L40" s="32"/>
      <c r="M40" s="32">
        <v>1</v>
      </c>
      <c r="N40" s="32">
        <v>1</v>
      </c>
      <c r="O40" s="32"/>
      <c r="P40" s="32"/>
      <c r="Q40" s="32"/>
      <c r="R40" s="32"/>
      <c r="S40" s="32"/>
      <c r="T40" s="32" t="s">
        <v>159</v>
      </c>
      <c r="U40" s="32" t="s">
        <v>207</v>
      </c>
      <c r="V40" s="32" t="str">
        <f t="shared" si="5"/>
        <v>Yes</v>
      </c>
      <c r="W40" s="32" t="str">
        <f t="shared" si="6"/>
        <v>No</v>
      </c>
      <c r="X40" s="34" t="s">
        <v>208</v>
      </c>
      <c r="Y40" s="3"/>
      <c r="Z40" s="7">
        <v>6.1693284832124782E-4</v>
      </c>
      <c r="AA40" s="8">
        <v>6.3299252532279847E-4</v>
      </c>
      <c r="AB40" s="8">
        <v>5.6734534665619726E-4</v>
      </c>
      <c r="AC40" s="9">
        <v>1.0791217320678748E-3</v>
      </c>
      <c r="AD40" s="7">
        <v>6.7655288365876614E-4</v>
      </c>
      <c r="AE40" s="8">
        <v>5.7587322910700569E-4</v>
      </c>
      <c r="AF40" s="8">
        <v>4.8575758143202527E-4</v>
      </c>
      <c r="AG40" s="9">
        <v>5.0533475138771862E-4</v>
      </c>
      <c r="AH40" s="7">
        <v>2.4656412244106961E-4</v>
      </c>
      <c r="AI40" s="8">
        <v>2.3037268719573007E-4</v>
      </c>
      <c r="AJ40" s="8">
        <v>5.454911779906132E-5</v>
      </c>
      <c r="AK40" s="9">
        <v>7.9620994220608849E-5</v>
      </c>
      <c r="AM40" s="69">
        <f t="shared" si="1"/>
        <v>-0.36849405095509197</v>
      </c>
      <c r="AN40" s="69">
        <f t="shared" si="2"/>
        <v>-2.2447603696492893</v>
      </c>
      <c r="AO40" s="3"/>
      <c r="AP40" s="7">
        <v>1.1219104386787877E-2</v>
      </c>
      <c r="AQ40" s="8">
        <v>1.45096568913424E-2</v>
      </c>
      <c r="AR40" s="8">
        <v>1.6468172609298483E-2</v>
      </c>
      <c r="AS40" s="9">
        <v>1.5978877413178535E-2</v>
      </c>
      <c r="AT40" s="7">
        <v>6.1489056451747423E-3</v>
      </c>
      <c r="AU40" s="8">
        <v>7.0790099122473521E-3</v>
      </c>
      <c r="AV40" s="8">
        <v>6.1698450637987165E-3</v>
      </c>
      <c r="AW40" s="9">
        <v>5.1448371154959498E-3</v>
      </c>
      <c r="AX40" s="7">
        <v>4.7656423400801954E-3</v>
      </c>
      <c r="AY40" s="8">
        <v>5.6619217499373981E-3</v>
      </c>
      <c r="AZ40" s="8">
        <v>5.1134792746906441E-3</v>
      </c>
      <c r="BA40" s="9">
        <v>5.674174675842629E-3</v>
      </c>
      <c r="BC40" s="69">
        <f t="shared" si="3"/>
        <v>-1.2451314644822928</v>
      </c>
      <c r="BD40" s="61">
        <f t="shared" si="4"/>
        <v>-1.4553199190372423</v>
      </c>
    </row>
    <row r="41" spans="1:56" ht="93" customHeight="1" x14ac:dyDescent="0.2">
      <c r="A41" s="44" t="s">
        <v>209</v>
      </c>
      <c r="B41" s="56"/>
      <c r="C41" s="45">
        <v>13.81</v>
      </c>
      <c r="D41" s="45">
        <v>920.79</v>
      </c>
      <c r="E41" s="45">
        <v>-2</v>
      </c>
      <c r="F41" s="45">
        <v>920.7881000000001</v>
      </c>
      <c r="G41" s="45">
        <f t="shared" si="0"/>
        <v>1.8999999998641215E-3</v>
      </c>
      <c r="H41" s="46">
        <v>1842.6065600000002</v>
      </c>
      <c r="I41" s="45"/>
      <c r="J41" s="45">
        <v>7</v>
      </c>
      <c r="K41" s="45">
        <v>3</v>
      </c>
      <c r="L41" s="45"/>
      <c r="M41" s="45"/>
      <c r="N41" s="45">
        <v>1</v>
      </c>
      <c r="O41" s="45"/>
      <c r="P41" s="45"/>
      <c r="Q41" s="45" t="s">
        <v>58</v>
      </c>
      <c r="R41" s="45"/>
      <c r="S41" s="45"/>
      <c r="T41" s="45" t="s">
        <v>159</v>
      </c>
      <c r="U41" s="45" t="s">
        <v>210</v>
      </c>
      <c r="V41" s="45" t="str">
        <f t="shared" si="5"/>
        <v>No</v>
      </c>
      <c r="W41" s="45" t="str">
        <f t="shared" si="6"/>
        <v>No</v>
      </c>
      <c r="X41" s="72" t="s">
        <v>211</v>
      </c>
      <c r="Y41" s="3"/>
      <c r="Z41" s="7">
        <v>1.71876976945562E-4</v>
      </c>
      <c r="AA41" s="8">
        <v>2.2248531049183702E-4</v>
      </c>
      <c r="AB41" s="8">
        <v>2.2480620452671048E-4</v>
      </c>
      <c r="AC41" s="9">
        <v>3.4378186639368692E-4</v>
      </c>
      <c r="AD41" s="7">
        <v>2.111774463376568E-4</v>
      </c>
      <c r="AE41" s="8">
        <v>4.0291623636194105E-4</v>
      </c>
      <c r="AF41" s="8">
        <v>4.8498967686039462E-4</v>
      </c>
      <c r="AG41" s="9">
        <v>7.4527340786497114E-4</v>
      </c>
      <c r="AH41" s="7">
        <v>6.5992030202952317E-4</v>
      </c>
      <c r="AI41" s="8">
        <v>4.7894652889036358E-4</v>
      </c>
      <c r="AJ41" s="8">
        <v>4.3365470891850626E-4</v>
      </c>
      <c r="AK41" s="9">
        <v>5.6555149730719593E-4</v>
      </c>
      <c r="AM41" s="69">
        <f t="shared" si="1"/>
        <v>0.93758442197536862</v>
      </c>
      <c r="AN41" s="69">
        <f t="shared" si="2"/>
        <v>1.1507778049029034</v>
      </c>
      <c r="AO41" s="3"/>
      <c r="AP41" s="7">
        <v>1.5103646060559168E-3</v>
      </c>
      <c r="AQ41" s="8">
        <v>1.1761958390319488E-3</v>
      </c>
      <c r="AR41" s="8">
        <v>9.7881158828887573E-4</v>
      </c>
      <c r="AS41" s="9">
        <v>1.1898223076210958E-3</v>
      </c>
      <c r="AT41" s="7">
        <v>2.6574325216648948E-3</v>
      </c>
      <c r="AU41" s="8">
        <v>2.8152127832924393E-3</v>
      </c>
      <c r="AV41" s="8">
        <v>2.9800570671335079E-3</v>
      </c>
      <c r="AW41" s="9">
        <v>3.6030963306941145E-3</v>
      </c>
      <c r="AX41" s="7">
        <v>2.5970297277884942E-3</v>
      </c>
      <c r="AY41" s="8">
        <v>2.7242677307210326E-3</v>
      </c>
      <c r="AZ41" s="8">
        <v>2.4078183075657879E-3</v>
      </c>
      <c r="BA41" s="9">
        <v>2.5381053760501243E-3</v>
      </c>
      <c r="BC41" s="69">
        <f t="shared" si="3"/>
        <v>1.3121262840842323</v>
      </c>
      <c r="BD41" s="61">
        <f t="shared" si="4"/>
        <v>1.0804448149295485</v>
      </c>
    </row>
    <row r="42" spans="1:56" ht="89" customHeight="1" thickBot="1" x14ac:dyDescent="0.25">
      <c r="A42" s="48" t="s">
        <v>212</v>
      </c>
      <c r="B42" s="62"/>
      <c r="C42" s="49">
        <v>16.190000000000001</v>
      </c>
      <c r="D42" s="49">
        <v>920.79</v>
      </c>
      <c r="E42" s="49">
        <v>-2</v>
      </c>
      <c r="F42" s="49">
        <v>920.7881000000001</v>
      </c>
      <c r="G42" s="49">
        <f t="shared" si="0"/>
        <v>1.8999999998641215E-3</v>
      </c>
      <c r="H42" s="50">
        <v>1842.6065600000002</v>
      </c>
      <c r="I42" s="49"/>
      <c r="J42" s="49">
        <v>7</v>
      </c>
      <c r="K42" s="49">
        <v>3</v>
      </c>
      <c r="L42" s="49"/>
      <c r="M42" s="49"/>
      <c r="N42" s="49">
        <v>1</v>
      </c>
      <c r="O42" s="49"/>
      <c r="P42" s="49"/>
      <c r="Q42" s="49" t="s">
        <v>59</v>
      </c>
      <c r="R42" s="49"/>
      <c r="S42" s="49"/>
      <c r="T42" s="49" t="s">
        <v>159</v>
      </c>
      <c r="U42" s="49" t="s">
        <v>136</v>
      </c>
      <c r="V42" s="49" t="str">
        <f t="shared" si="5"/>
        <v>No</v>
      </c>
      <c r="W42" s="49" t="str">
        <f t="shared" si="6"/>
        <v>No</v>
      </c>
      <c r="X42" s="55" t="s">
        <v>213</v>
      </c>
      <c r="Y42" s="3"/>
      <c r="Z42" s="7">
        <v>1.419643369852195E-4</v>
      </c>
      <c r="AA42" s="8">
        <v>1.2354988404711075E-4</v>
      </c>
      <c r="AB42" s="8">
        <v>1.4328811604042029E-4</v>
      </c>
      <c r="AC42" s="9">
        <v>1.3945868098288165E-4</v>
      </c>
      <c r="AD42" s="7">
        <v>6.1469133502718785E-5</v>
      </c>
      <c r="AE42" s="8">
        <v>2.7199392838883212E-4</v>
      </c>
      <c r="AF42" s="8">
        <v>2.8582969383884378E-4</v>
      </c>
      <c r="AG42" s="9">
        <v>2.9920488927051651E-4</v>
      </c>
      <c r="AH42" s="7">
        <v>3.8307332669145448E-4</v>
      </c>
      <c r="AI42" s="8">
        <v>5.0139324107673056E-4</v>
      </c>
      <c r="AJ42" s="8">
        <v>3.0080820316516428E-4</v>
      </c>
      <c r="AK42" s="9">
        <v>1.0545857943332405E-3</v>
      </c>
      <c r="AM42" s="69">
        <f t="shared" si="1"/>
        <v>0.74441312219478784</v>
      </c>
      <c r="AN42" s="69">
        <f t="shared" si="2"/>
        <v>2.0304741198789307</v>
      </c>
      <c r="AO42" s="3"/>
      <c r="AP42" s="7">
        <v>1.6715267662780076E-3</v>
      </c>
      <c r="AQ42" s="8">
        <v>1.6984046791678317E-3</v>
      </c>
      <c r="AR42" s="8">
        <v>1.7792662869519913E-3</v>
      </c>
      <c r="AS42" s="9">
        <v>1.7313404879230143E-3</v>
      </c>
      <c r="AT42" s="7">
        <v>1.2373648334913244E-2</v>
      </c>
      <c r="AU42" s="8">
        <v>1.3694511374072045E-2</v>
      </c>
      <c r="AV42" s="8">
        <v>1.710474526666235E-2</v>
      </c>
      <c r="AW42" s="9">
        <v>2.0156749921520362E-2</v>
      </c>
      <c r="AX42" s="7">
        <v>1.2396854443271783E-2</v>
      </c>
      <c r="AY42" s="8">
        <v>1.2102326754984899E-2</v>
      </c>
      <c r="AZ42" s="8">
        <v>1.2328119785509706E-2</v>
      </c>
      <c r="BA42" s="9">
        <v>1.0962154070555351E-2</v>
      </c>
      <c r="BC42" s="69">
        <f t="shared" si="3"/>
        <v>3.2022878905144374</v>
      </c>
      <c r="BD42" s="61">
        <f t="shared" si="4"/>
        <v>2.7960989893277404</v>
      </c>
    </row>
    <row r="43" spans="1:56" ht="73" customHeight="1" x14ac:dyDescent="0.2">
      <c r="A43" s="44" t="s">
        <v>214</v>
      </c>
      <c r="B43" s="56" t="s">
        <v>215</v>
      </c>
      <c r="C43" s="45">
        <v>19.670000000000002</v>
      </c>
      <c r="D43" s="45">
        <v>812.34</v>
      </c>
      <c r="E43" s="45">
        <v>-2</v>
      </c>
      <c r="F43" s="45">
        <v>812.29915000000017</v>
      </c>
      <c r="G43" s="45">
        <f t="shared" si="0"/>
        <v>4.084999999986394E-2</v>
      </c>
      <c r="H43" s="46">
        <v>1625.6056000000003</v>
      </c>
      <c r="I43" s="45"/>
      <c r="J43" s="45">
        <v>4</v>
      </c>
      <c r="K43" s="45">
        <v>4</v>
      </c>
      <c r="L43" s="45">
        <v>1</v>
      </c>
      <c r="M43" s="45"/>
      <c r="N43" s="45"/>
      <c r="O43" s="45"/>
      <c r="P43" s="45"/>
      <c r="Q43" s="45" t="s">
        <v>58</v>
      </c>
      <c r="R43" s="45"/>
      <c r="S43" s="45"/>
      <c r="T43" s="45" t="s">
        <v>216</v>
      </c>
      <c r="U43" s="45" t="s">
        <v>124</v>
      </c>
      <c r="V43" s="45" t="str">
        <f t="shared" si="5"/>
        <v>No</v>
      </c>
      <c r="W43" s="45" t="str">
        <f t="shared" si="6"/>
        <v>Yes</v>
      </c>
      <c r="X43" s="53" t="s">
        <v>217</v>
      </c>
      <c r="Y43" s="3"/>
      <c r="Z43" s="7">
        <v>2.0882431959772402E-4</v>
      </c>
      <c r="AA43" s="8">
        <v>1.729515883213517E-4</v>
      </c>
      <c r="AB43" s="8">
        <v>1.7419820030447738E-4</v>
      </c>
      <c r="AC43" s="9">
        <v>2.1734516441762893E-4</v>
      </c>
      <c r="AD43" s="7">
        <v>9.0078901841785896E-4</v>
      </c>
      <c r="AE43" s="8">
        <v>5.552414695108995E-4</v>
      </c>
      <c r="AF43" s="8">
        <v>6.3962593739185425E-4</v>
      </c>
      <c r="AG43" s="9">
        <v>5.4571691377893936E-4</v>
      </c>
      <c r="AH43" s="7">
        <v>1.0898136407648548E-3</v>
      </c>
      <c r="AI43" s="8">
        <v>9.1551338761041172E-4</v>
      </c>
      <c r="AJ43" s="8">
        <v>1.2276131722795593E-3</v>
      </c>
      <c r="AK43" s="9">
        <v>7.6392820389559299E-4</v>
      </c>
      <c r="AM43" s="69">
        <f t="shared" si="1"/>
        <v>1.7721521570580172</v>
      </c>
      <c r="AN43" s="69">
        <f t="shared" si="2"/>
        <v>2.3697339999131231</v>
      </c>
      <c r="AO43" s="3"/>
      <c r="AP43" s="7">
        <v>1.2979034875054357E-4</v>
      </c>
      <c r="AQ43" s="8">
        <v>1.0060630772437631E-4</v>
      </c>
      <c r="AR43" s="8">
        <v>2.1119118340882578E-4</v>
      </c>
      <c r="AS43" s="9">
        <v>1.7840651639094439E-4</v>
      </c>
      <c r="AT43" s="7">
        <v>6.4526510227697694E-4</v>
      </c>
      <c r="AU43" s="8">
        <v>6.4529825448945348E-4</v>
      </c>
      <c r="AV43" s="8">
        <v>6.894695913118613E-4</v>
      </c>
      <c r="AW43" s="9">
        <v>5.1660057873392264E-4</v>
      </c>
      <c r="AX43" s="7">
        <v>8.2136485616081574E-4</v>
      </c>
      <c r="AY43" s="8">
        <v>6.9652037976228179E-4</v>
      </c>
      <c r="AZ43" s="8">
        <v>8.9235401206583633E-4</v>
      </c>
      <c r="BA43" s="9">
        <v>8.2075762097726047E-4</v>
      </c>
      <c r="BC43" s="69">
        <f t="shared" si="3"/>
        <v>2.0096570800083837</v>
      </c>
      <c r="BD43" s="61">
        <f t="shared" si="4"/>
        <v>2.381652364531285</v>
      </c>
    </row>
    <row r="44" spans="1:56" ht="66" customHeight="1" thickBot="1" x14ac:dyDescent="0.25">
      <c r="A44" s="48" t="s">
        <v>218</v>
      </c>
      <c r="B44" s="62" t="s">
        <v>215</v>
      </c>
      <c r="C44" s="49">
        <v>20.21</v>
      </c>
      <c r="D44" s="49">
        <v>812.29</v>
      </c>
      <c r="E44" s="49">
        <v>-2</v>
      </c>
      <c r="F44" s="49">
        <v>812.29915000000017</v>
      </c>
      <c r="G44" s="49">
        <f t="shared" si="0"/>
        <v>9.1500000002042725E-3</v>
      </c>
      <c r="H44" s="50">
        <v>1625.6056000000003</v>
      </c>
      <c r="I44" s="49"/>
      <c r="J44" s="49">
        <v>4</v>
      </c>
      <c r="K44" s="49">
        <v>4</v>
      </c>
      <c r="L44" s="49">
        <v>1</v>
      </c>
      <c r="M44" s="49"/>
      <c r="N44" s="49"/>
      <c r="O44" s="49"/>
      <c r="P44" s="49"/>
      <c r="Q44" s="49" t="s">
        <v>59</v>
      </c>
      <c r="R44" s="49"/>
      <c r="S44" s="49"/>
      <c r="T44" s="49" t="s">
        <v>216</v>
      </c>
      <c r="U44" s="49" t="s">
        <v>124</v>
      </c>
      <c r="V44" s="49" t="str">
        <f t="shared" si="5"/>
        <v>No</v>
      </c>
      <c r="W44" s="49" t="str">
        <f t="shared" si="6"/>
        <v>Yes</v>
      </c>
      <c r="X44" s="55" t="s">
        <v>219</v>
      </c>
      <c r="Y44" s="3"/>
      <c r="Z44" s="7">
        <v>1.7283097807654256E-4</v>
      </c>
      <c r="AA44" s="8">
        <v>1.0398160596271714E-4</v>
      </c>
      <c r="AB44" s="8">
        <v>1.1647880673833052E-4</v>
      </c>
      <c r="AC44" s="9">
        <v>1.1893355773097522E-4</v>
      </c>
      <c r="AD44" s="7">
        <v>4.6056022723066592E-4</v>
      </c>
      <c r="AE44" s="8">
        <v>4.6265679034352352E-4</v>
      </c>
      <c r="AF44" s="8">
        <v>3.3540341954724668E-4</v>
      </c>
      <c r="AG44" s="9">
        <v>4.9958872943375312E-4</v>
      </c>
      <c r="AH44" s="7">
        <v>6.3803830716812151E-4</v>
      </c>
      <c r="AI44" s="8">
        <v>5.4018984777936966E-4</v>
      </c>
      <c r="AJ44" s="8">
        <v>6.5737775784518841E-4</v>
      </c>
      <c r="AK44" s="9">
        <v>4.4016391921900959E-4</v>
      </c>
      <c r="AM44" s="69">
        <f t="shared" si="1"/>
        <v>1.7792572840028891</v>
      </c>
      <c r="AN44" s="69">
        <f t="shared" si="2"/>
        <v>2.1515052250942452</v>
      </c>
      <c r="AO44" s="3"/>
      <c r="AP44" s="7">
        <v>6.1059163893038991E-5</v>
      </c>
      <c r="AQ44" s="8">
        <v>5.3891931713862444E-5</v>
      </c>
      <c r="AR44" s="8">
        <v>9.0747039043970263E-5</v>
      </c>
      <c r="AS44" s="9">
        <v>7.2904285096853235E-5</v>
      </c>
      <c r="AT44" s="7">
        <v>5.1805606453184149E-4</v>
      </c>
      <c r="AU44" s="8">
        <v>5.1985469728616223E-4</v>
      </c>
      <c r="AV44" s="8">
        <v>8.21974115363265E-4</v>
      </c>
      <c r="AW44" s="9">
        <v>7.2236240930380325E-4</v>
      </c>
      <c r="AX44" s="7">
        <v>4.831696598977792E-4</v>
      </c>
      <c r="AY44" s="8">
        <v>5.0854496888997236E-4</v>
      </c>
      <c r="AZ44" s="8">
        <v>5.1456131214727685E-4</v>
      </c>
      <c r="BA44" s="9">
        <v>5.151503865342236E-4</v>
      </c>
      <c r="BC44" s="69">
        <f t="shared" si="3"/>
        <v>3.2123474722393603</v>
      </c>
      <c r="BD44" s="61">
        <f t="shared" si="4"/>
        <v>2.8590939310141494</v>
      </c>
    </row>
    <row r="45" spans="1:56" ht="81" customHeight="1" thickBot="1" x14ac:dyDescent="0.25">
      <c r="A45" s="30">
        <v>32</v>
      </c>
      <c r="B45" s="11" t="s">
        <v>220</v>
      </c>
      <c r="C45" s="32">
        <v>23.09</v>
      </c>
      <c r="D45" s="32">
        <v>957.89</v>
      </c>
      <c r="E45" s="32">
        <v>-2</v>
      </c>
      <c r="F45" s="32">
        <v>957.84685000000013</v>
      </c>
      <c r="G45" s="32">
        <f t="shared" si="0"/>
        <v>4.3149999999855027E-2</v>
      </c>
      <c r="H45" s="33">
        <v>1916.7010000000002</v>
      </c>
      <c r="I45" s="32"/>
      <c r="J45" s="32">
        <v>4</v>
      </c>
      <c r="K45" s="32">
        <v>4</v>
      </c>
      <c r="L45" s="32">
        <v>1</v>
      </c>
      <c r="M45" s="32">
        <v>1</v>
      </c>
      <c r="N45" s="32"/>
      <c r="O45" s="32"/>
      <c r="P45" s="32"/>
      <c r="Q45" s="32"/>
      <c r="R45" s="32"/>
      <c r="S45" s="32"/>
      <c r="T45" s="32" t="s">
        <v>216</v>
      </c>
      <c r="U45" s="32" t="s">
        <v>221</v>
      </c>
      <c r="V45" s="32" t="str">
        <f t="shared" si="5"/>
        <v>Yes</v>
      </c>
      <c r="W45" s="32" t="str">
        <f t="shared" si="6"/>
        <v>Yes</v>
      </c>
      <c r="X45" s="73" t="s">
        <v>222</v>
      </c>
      <c r="Y45" s="3"/>
      <c r="Z45" s="7">
        <v>2.2117321281578508E-3</v>
      </c>
      <c r="AA45" s="8">
        <v>2.1412447562018074E-3</v>
      </c>
      <c r="AB45" s="8">
        <v>2.3912724419600916E-3</v>
      </c>
      <c r="AC45" s="9">
        <v>1.8658326340815206E-3</v>
      </c>
      <c r="AD45" s="7">
        <v>2.543740775453507E-3</v>
      </c>
      <c r="AE45" s="8">
        <v>1.5042427067982584E-3</v>
      </c>
      <c r="AF45" s="8">
        <v>1.9808170357336762E-3</v>
      </c>
      <c r="AG45" s="9">
        <v>2.1791421689225624E-3</v>
      </c>
      <c r="AH45" s="7">
        <v>9.6984897791064009E-4</v>
      </c>
      <c r="AI45" s="8">
        <v>9.3582925539423506E-4</v>
      </c>
      <c r="AJ45" s="8">
        <v>5.8023335950003064E-4</v>
      </c>
      <c r="AK45" s="9">
        <v>6.2960912541307635E-4</v>
      </c>
      <c r="AM45" s="69">
        <f t="shared" si="1"/>
        <v>-6.9006313711333339E-2</v>
      </c>
      <c r="AN45" s="69">
        <f t="shared" si="2"/>
        <v>-1.4665536600142968</v>
      </c>
      <c r="AO45" s="3"/>
      <c r="AP45" s="7">
        <v>1.1195085094368106E-3</v>
      </c>
      <c r="AQ45" s="8">
        <v>1.4584224809279477E-3</v>
      </c>
      <c r="AR45" s="8">
        <v>1.1264425893746451E-3</v>
      </c>
      <c r="AS45" s="9">
        <v>1.3253842140049611E-3</v>
      </c>
      <c r="AT45" s="7">
        <v>9.726606342098168E-4</v>
      </c>
      <c r="AU45" s="8">
        <v>7.9068446122618435E-4</v>
      </c>
      <c r="AV45" s="8">
        <v>8.6598471014039439E-4</v>
      </c>
      <c r="AW45" s="9">
        <v>8.4290515977572165E-4</v>
      </c>
      <c r="AX45" s="7">
        <v>6.1749002671263639E-4</v>
      </c>
      <c r="AY45" s="8">
        <v>5.7251424160420137E-4</v>
      </c>
      <c r="AZ45" s="8">
        <v>7.013545575022095E-4</v>
      </c>
      <c r="BA45" s="9">
        <v>7.7568290817719E-4</v>
      </c>
      <c r="BC45" s="69">
        <f t="shared" si="3"/>
        <v>-0.53462435128850361</v>
      </c>
      <c r="BD45" s="61">
        <f t="shared" si="4"/>
        <v>-0.91524852879398144</v>
      </c>
    </row>
    <row r="46" spans="1:56" ht="94" customHeight="1" thickBot="1" x14ac:dyDescent="0.25">
      <c r="A46" s="30">
        <v>33</v>
      </c>
      <c r="B46" s="11" t="s">
        <v>223</v>
      </c>
      <c r="C46" s="32">
        <v>16.760000000000002</v>
      </c>
      <c r="D46" s="32">
        <v>820.29</v>
      </c>
      <c r="E46" s="32">
        <v>-2</v>
      </c>
      <c r="F46" s="32">
        <v>820.29660000000013</v>
      </c>
      <c r="G46" s="32">
        <f t="shared" si="0"/>
        <v>6.6000000001622539E-3</v>
      </c>
      <c r="H46" s="33">
        <v>1641.6005000000002</v>
      </c>
      <c r="I46" s="32"/>
      <c r="J46" s="32">
        <v>5</v>
      </c>
      <c r="K46" s="32">
        <v>4</v>
      </c>
      <c r="L46" s="32"/>
      <c r="M46" s="32"/>
      <c r="N46" s="32"/>
      <c r="O46" s="32"/>
      <c r="P46" s="32"/>
      <c r="Q46" s="32"/>
      <c r="R46" s="32"/>
      <c r="S46" s="32"/>
      <c r="T46" s="32" t="s">
        <v>216</v>
      </c>
      <c r="U46" s="32" t="s">
        <v>176</v>
      </c>
      <c r="V46" s="32" t="str">
        <f t="shared" si="5"/>
        <v>No</v>
      </c>
      <c r="W46" s="32" t="str">
        <f t="shared" si="6"/>
        <v>No</v>
      </c>
      <c r="X46" s="34" t="s">
        <v>224</v>
      </c>
      <c r="Y46" s="3"/>
      <c r="Z46" s="7">
        <v>1.618370476239475E-3</v>
      </c>
      <c r="AA46" s="8">
        <v>1.8258310401168183E-3</v>
      </c>
      <c r="AB46" s="8">
        <v>1.8078675968246996E-3</v>
      </c>
      <c r="AC46" s="9">
        <v>1.5815395126904106E-3</v>
      </c>
      <c r="AD46" s="7">
        <v>7.8018458906869651E-3</v>
      </c>
      <c r="AE46" s="8">
        <v>8.8078401679681922E-3</v>
      </c>
      <c r="AF46" s="8">
        <v>8.6802649375892736E-3</v>
      </c>
      <c r="AG46" s="9">
        <v>8.3192664816500918E-3</v>
      </c>
      <c r="AH46" s="7">
        <v>1.2534620969605033E-2</v>
      </c>
      <c r="AI46" s="8">
        <v>9.118226397834453E-3</v>
      </c>
      <c r="AJ46" s="8">
        <v>1.1767313146582834E-2</v>
      </c>
      <c r="AK46" s="9">
        <v>8.9946168018104587E-3</v>
      </c>
      <c r="AM46" s="69">
        <f t="shared" si="1"/>
        <v>2.2981374235445986</v>
      </c>
      <c r="AN46" s="69">
        <f t="shared" si="2"/>
        <v>2.6338474582926716</v>
      </c>
      <c r="AO46" s="3"/>
      <c r="AP46" s="7">
        <v>1.0013592361494596E-3</v>
      </c>
      <c r="AQ46" s="8">
        <v>1.1290166305120077E-3</v>
      </c>
      <c r="AR46" s="8">
        <v>1.3138173603323873E-3</v>
      </c>
      <c r="AS46" s="9">
        <v>1.1818975634581644E-3</v>
      </c>
      <c r="AT46" s="7">
        <v>1.1372111258222531E-2</v>
      </c>
      <c r="AU46" s="8">
        <v>1.1448301536889284E-2</v>
      </c>
      <c r="AV46" s="8">
        <v>1.3075315884250325E-2</v>
      </c>
      <c r="AW46" s="9">
        <v>1.1936828749057982E-2</v>
      </c>
      <c r="AX46" s="7">
        <v>1.0939321514176622E-2</v>
      </c>
      <c r="AY46" s="8">
        <v>1.0548813552741829E-2</v>
      </c>
      <c r="AZ46" s="8">
        <v>1.1527771958978575E-2</v>
      </c>
      <c r="BA46" s="9">
        <v>1.0431264255764407E-2</v>
      </c>
      <c r="BC46" s="69">
        <f t="shared" si="3"/>
        <v>3.3701274435872381</v>
      </c>
      <c r="BD46" s="61">
        <f t="shared" si="4"/>
        <v>3.2313967651183497</v>
      </c>
    </row>
    <row r="47" spans="1:56" ht="84" customHeight="1" x14ac:dyDescent="0.2">
      <c r="A47" s="44" t="s">
        <v>225</v>
      </c>
      <c r="B47" s="56" t="s">
        <v>226</v>
      </c>
      <c r="C47" s="45">
        <v>21.18</v>
      </c>
      <c r="D47" s="45">
        <v>893.34</v>
      </c>
      <c r="E47" s="45">
        <v>-2</v>
      </c>
      <c r="F47" s="45">
        <v>893.32555000000013</v>
      </c>
      <c r="G47" s="45">
        <f t="shared" si="0"/>
        <v>1.4449999999897045E-2</v>
      </c>
      <c r="H47" s="46">
        <v>1787.6584000000003</v>
      </c>
      <c r="I47" s="45"/>
      <c r="J47" s="45">
        <v>5</v>
      </c>
      <c r="K47" s="45">
        <v>4</v>
      </c>
      <c r="L47" s="45">
        <v>1</v>
      </c>
      <c r="M47" s="45"/>
      <c r="N47" s="45"/>
      <c r="O47" s="45"/>
      <c r="P47" s="45"/>
      <c r="Q47" s="45" t="s">
        <v>58</v>
      </c>
      <c r="R47" s="45"/>
      <c r="S47" s="45"/>
      <c r="T47" s="45" t="s">
        <v>216</v>
      </c>
      <c r="U47" s="45" t="s">
        <v>227</v>
      </c>
      <c r="V47" s="45" t="str">
        <f t="shared" si="5"/>
        <v>No</v>
      </c>
      <c r="W47" s="45" t="str">
        <f t="shared" si="6"/>
        <v>Yes</v>
      </c>
      <c r="X47" s="72" t="s">
        <v>228</v>
      </c>
      <c r="Y47" s="3"/>
      <c r="Z47" s="7">
        <v>6.1910680029120535E-3</v>
      </c>
      <c r="AA47" s="8">
        <v>5.6506914635700133E-3</v>
      </c>
      <c r="AB47" s="8">
        <v>6.6795197405552882E-3</v>
      </c>
      <c r="AC47" s="9">
        <v>6.036585440520415E-3</v>
      </c>
      <c r="AD47" s="7">
        <v>4.6370006835523718E-2</v>
      </c>
      <c r="AE47" s="8">
        <v>4.9659502428416206E-2</v>
      </c>
      <c r="AF47" s="8">
        <v>4.5563621280766291E-2</v>
      </c>
      <c r="AG47" s="9">
        <v>4.3300868015366839E-2</v>
      </c>
      <c r="AH47" s="7">
        <v>5.2167529198606434E-2</v>
      </c>
      <c r="AI47" s="8">
        <v>4.862834897073097E-2</v>
      </c>
      <c r="AJ47" s="8">
        <v>6.1777985939349675E-2</v>
      </c>
      <c r="AK47" s="9">
        <v>4.192636252213601E-2</v>
      </c>
      <c r="AM47" s="69">
        <f t="shared" si="1"/>
        <v>2.9124413711003845</v>
      </c>
      <c r="AN47" s="69">
        <f t="shared" si="2"/>
        <v>3.0578454157568884</v>
      </c>
      <c r="AO47" s="3"/>
      <c r="AP47" s="7">
        <v>4.6376769441048666E-3</v>
      </c>
      <c r="AQ47" s="8">
        <v>5.4047877634813618E-3</v>
      </c>
      <c r="AR47" s="8">
        <v>6.0010019907253825E-3</v>
      </c>
      <c r="AS47" s="9">
        <v>5.4211723246546479E-3</v>
      </c>
      <c r="AT47" s="7">
        <v>5.9947261229719641E-2</v>
      </c>
      <c r="AU47" s="8">
        <v>6.8153084525347074E-2</v>
      </c>
      <c r="AV47" s="8">
        <v>7.8440150960668045E-2</v>
      </c>
      <c r="AW47" s="9">
        <v>5.7894045700865739E-2</v>
      </c>
      <c r="AX47" s="7">
        <v>3.9887783936203375E-2</v>
      </c>
      <c r="AY47" s="8">
        <v>5.047483774903018E-2</v>
      </c>
      <c r="AZ47" s="8">
        <v>6.2003921153122497E-2</v>
      </c>
      <c r="BA47" s="9">
        <v>5.0367066920611728E-2</v>
      </c>
      <c r="BC47" s="69">
        <f t="shared" si="3"/>
        <v>3.6228768288827116</v>
      </c>
      <c r="BD47" s="61">
        <f t="shared" si="4"/>
        <v>3.2395514668686842</v>
      </c>
    </row>
    <row r="48" spans="1:56" ht="74" customHeight="1" thickBot="1" x14ac:dyDescent="0.25">
      <c r="A48" s="58" t="s">
        <v>229</v>
      </c>
      <c r="C48" s="2">
        <v>26.74</v>
      </c>
      <c r="D48" s="2">
        <v>893.34</v>
      </c>
      <c r="E48" s="2">
        <v>-2</v>
      </c>
      <c r="F48" s="2">
        <v>893.32555000000013</v>
      </c>
      <c r="G48" s="2">
        <f t="shared" si="0"/>
        <v>1.4449999999897045E-2</v>
      </c>
      <c r="H48" s="59">
        <v>1787.6584000000003</v>
      </c>
      <c r="J48" s="2">
        <v>5</v>
      </c>
      <c r="K48" s="2">
        <v>4</v>
      </c>
      <c r="L48" s="2">
        <v>1</v>
      </c>
      <c r="Q48" s="2" t="s">
        <v>59</v>
      </c>
      <c r="T48" s="2" t="s">
        <v>216</v>
      </c>
      <c r="U48" s="2" t="s">
        <v>227</v>
      </c>
      <c r="V48" s="2" t="str">
        <f t="shared" si="5"/>
        <v>No</v>
      </c>
      <c r="W48" s="2" t="str">
        <f t="shared" si="6"/>
        <v>Yes</v>
      </c>
      <c r="X48" s="61" t="s">
        <v>230</v>
      </c>
      <c r="Y48" s="3"/>
      <c r="Z48" s="7">
        <v>4.2530658195534857E-4</v>
      </c>
      <c r="AA48" s="8">
        <v>5.1027872688728655E-4</v>
      </c>
      <c r="AB48" s="8">
        <v>6.0686511851573146E-4</v>
      </c>
      <c r="AC48" s="9">
        <v>3.9287984839649071E-4</v>
      </c>
      <c r="AD48" s="7">
        <v>1.121793268701444E-3</v>
      </c>
      <c r="AE48" s="8">
        <v>1.2343502889885496E-3</v>
      </c>
      <c r="AF48" s="8">
        <v>8.6052992990864039E-4</v>
      </c>
      <c r="AG48" s="9">
        <v>9.6688563457252063E-4</v>
      </c>
      <c r="AH48" s="7">
        <v>1.6096378508600473E-3</v>
      </c>
      <c r="AI48" s="8">
        <v>1.6197529653595112E-3</v>
      </c>
      <c r="AJ48" s="8">
        <v>2.0469693148874014E-3</v>
      </c>
      <c r="AK48" s="9">
        <v>1.2052018698294449E-3</v>
      </c>
      <c r="AM48" s="69">
        <f t="shared" si="1"/>
        <v>1.1121510314684855</v>
      </c>
      <c r="AN48" s="69">
        <f t="shared" si="2"/>
        <v>1.743761740191893</v>
      </c>
      <c r="AO48" s="3"/>
      <c r="AP48" s="7">
        <v>6.6015811484638475E-5</v>
      </c>
      <c r="AQ48" s="8">
        <v>5.7397200791320311E-5</v>
      </c>
      <c r="AR48" s="8">
        <v>5.4780618329302413E-5</v>
      </c>
      <c r="AS48" s="9">
        <v>7.7860876233058418E-5</v>
      </c>
      <c r="AT48" s="7">
        <v>2.6520983625610503E-4</v>
      </c>
      <c r="AU48" s="8">
        <v>2.0241884117345066E-4</v>
      </c>
      <c r="AV48" s="8">
        <v>3.0029084650245341E-4</v>
      </c>
      <c r="AW48" s="9">
        <v>4.1614004856489929E-4</v>
      </c>
      <c r="AX48" s="7">
        <v>3.6211239978530305E-4</v>
      </c>
      <c r="AY48" s="8">
        <v>2.2833813440526141E-4</v>
      </c>
      <c r="AZ48" s="8">
        <v>2.0121476756288908E-4</v>
      </c>
      <c r="BA48" s="9">
        <v>2.2850987427588663E-4</v>
      </c>
      <c r="BC48" s="69">
        <f t="shared" si="3"/>
        <v>2.2092188103498858</v>
      </c>
      <c r="BD48" s="61">
        <f t="shared" si="4"/>
        <v>1.9942940436805285</v>
      </c>
    </row>
    <row r="49" spans="1:56" ht="78" customHeight="1" x14ac:dyDescent="0.2">
      <c r="A49" s="44" t="s">
        <v>231</v>
      </c>
      <c r="B49" s="56"/>
      <c r="C49" s="45">
        <v>19.329999999999998</v>
      </c>
      <c r="D49" s="45">
        <v>1038.8499999999999</v>
      </c>
      <c r="E49" s="45">
        <v>-2</v>
      </c>
      <c r="F49" s="45">
        <v>1038.8732500000001</v>
      </c>
      <c r="G49" s="45">
        <f t="shared" si="0"/>
        <v>2.3250000000189175E-2</v>
      </c>
      <c r="H49" s="46">
        <v>2078.7538</v>
      </c>
      <c r="I49" s="45"/>
      <c r="J49" s="45">
        <v>5</v>
      </c>
      <c r="K49" s="45">
        <v>4</v>
      </c>
      <c r="L49" s="45">
        <v>1</v>
      </c>
      <c r="M49" s="45">
        <v>1</v>
      </c>
      <c r="N49" s="45"/>
      <c r="O49" s="45"/>
      <c r="P49" s="45"/>
      <c r="Q49" s="45" t="s">
        <v>58</v>
      </c>
      <c r="R49" s="45"/>
      <c r="S49" s="45"/>
      <c r="T49" s="45" t="s">
        <v>216</v>
      </c>
      <c r="U49" s="45" t="s">
        <v>232</v>
      </c>
      <c r="V49" s="45" t="str">
        <f t="shared" si="5"/>
        <v>Yes</v>
      </c>
      <c r="W49" s="45" t="str">
        <f t="shared" si="6"/>
        <v>Yes</v>
      </c>
      <c r="X49" s="72" t="s">
        <v>233</v>
      </c>
      <c r="Y49" s="3"/>
      <c r="Z49" s="7">
        <v>2.3144771967674614E-3</v>
      </c>
      <c r="AA49" s="8">
        <v>2.3576738670933691E-3</v>
      </c>
      <c r="AB49" s="8">
        <v>2.0101747799475306E-3</v>
      </c>
      <c r="AC49" s="9">
        <v>2.4809883529348584E-3</v>
      </c>
      <c r="AD49" s="7">
        <v>6.8489132596037021E-4</v>
      </c>
      <c r="AE49" s="8">
        <v>9.1453162402590148E-4</v>
      </c>
      <c r="AF49" s="8">
        <v>7.4360920812588784E-4</v>
      </c>
      <c r="AG49" s="9">
        <v>7.6776397174766408E-4</v>
      </c>
      <c r="AH49" s="7">
        <v>3.5824997024728366E-4</v>
      </c>
      <c r="AI49" s="8">
        <v>3.0643626143783996E-4</v>
      </c>
      <c r="AJ49" s="8">
        <v>2.7700294484026456E-4</v>
      </c>
      <c r="AK49" s="9">
        <v>3.1823701066507594E-4</v>
      </c>
      <c r="AM49" s="69">
        <f t="shared" si="1"/>
        <v>-1.5585856390656829</v>
      </c>
      <c r="AN49" s="69">
        <f t="shared" si="2"/>
        <v>-2.8625302722345771</v>
      </c>
      <c r="AO49" s="3"/>
      <c r="AP49" s="7">
        <v>1.0207780012498465E-3</v>
      </c>
      <c r="AQ49" s="8">
        <v>1.2822250008521436E-3</v>
      </c>
      <c r="AR49" s="8">
        <v>1.6219554817666708E-3</v>
      </c>
      <c r="AS49" s="9">
        <v>1.366411179507396E-3</v>
      </c>
      <c r="AT49" s="7">
        <v>4.6149064262636759E-4</v>
      </c>
      <c r="AU49" s="8">
        <v>5.139893006021885E-4</v>
      </c>
      <c r="AV49" s="8">
        <v>4.432971383632951E-4</v>
      </c>
      <c r="AW49" s="9">
        <v>4.887267714174799E-4</v>
      </c>
      <c r="AX49" s="7">
        <v>5.7989824694923561E-4</v>
      </c>
      <c r="AY49" s="8">
        <v>6.3487344996713082E-4</v>
      </c>
      <c r="AZ49" s="8">
        <v>6.4862350472796588E-4</v>
      </c>
      <c r="BA49" s="9">
        <v>9.9055909373714675E-4</v>
      </c>
      <c r="BC49" s="69">
        <f t="shared" si="3"/>
        <v>-1.4719552390078041</v>
      </c>
      <c r="BD49" s="61">
        <f t="shared" si="4"/>
        <v>-0.89067897922686501</v>
      </c>
    </row>
    <row r="50" spans="1:56" ht="77" customHeight="1" x14ac:dyDescent="0.2">
      <c r="A50" s="58" t="s">
        <v>234</v>
      </c>
      <c r="B50" s="1" t="s">
        <v>235</v>
      </c>
      <c r="C50" s="2">
        <v>23.75</v>
      </c>
      <c r="D50" s="2">
        <v>1038.8800000000001</v>
      </c>
      <c r="E50" s="2">
        <v>-2</v>
      </c>
      <c r="F50" s="2">
        <v>1038.8732500000001</v>
      </c>
      <c r="G50" s="2">
        <f t="shared" si="0"/>
        <v>6.7500000000109139E-3</v>
      </c>
      <c r="H50" s="59">
        <v>2078.7538</v>
      </c>
      <c r="J50" s="2">
        <v>5</v>
      </c>
      <c r="K50" s="2">
        <v>4</v>
      </c>
      <c r="L50" s="2">
        <v>1</v>
      </c>
      <c r="M50" s="2">
        <v>1</v>
      </c>
      <c r="Q50" s="2" t="s">
        <v>59</v>
      </c>
      <c r="T50" s="2" t="s">
        <v>216</v>
      </c>
      <c r="U50" s="2" t="s">
        <v>221</v>
      </c>
      <c r="V50" s="2" t="str">
        <f t="shared" si="5"/>
        <v>Yes</v>
      </c>
      <c r="W50" s="2" t="str">
        <f t="shared" si="6"/>
        <v>Yes</v>
      </c>
      <c r="X50" s="74" t="s">
        <v>236</v>
      </c>
      <c r="Y50" s="3"/>
      <c r="Z50" s="7">
        <v>3.8441041814166552E-3</v>
      </c>
      <c r="AA50" s="8">
        <v>4.6208594154941267E-3</v>
      </c>
      <c r="AB50" s="8">
        <v>4.8724000661737417E-3</v>
      </c>
      <c r="AC50" s="9">
        <v>3.2052908706961102E-3</v>
      </c>
      <c r="AD50" s="7">
        <v>4.0806977437172062E-3</v>
      </c>
      <c r="AE50" s="8">
        <v>2.3137968266649504E-3</v>
      </c>
      <c r="AF50" s="8">
        <v>3.1614329681411259E-3</v>
      </c>
      <c r="AG50" s="9">
        <v>3.3351235726094323E-3</v>
      </c>
      <c r="AH50" s="7">
        <v>3.2526546176366534E-3</v>
      </c>
      <c r="AI50" s="8">
        <v>2.64480348152476E-3</v>
      </c>
      <c r="AJ50" s="8">
        <v>2.3466875394003517E-3</v>
      </c>
      <c r="AK50" s="9">
        <v>2.7744666663862463E-3</v>
      </c>
      <c r="AM50" s="69">
        <f t="shared" si="1"/>
        <v>-0.35982085357150145</v>
      </c>
      <c r="AN50" s="69">
        <f t="shared" si="2"/>
        <v>-0.58624821570997521</v>
      </c>
      <c r="AO50" s="3"/>
      <c r="AP50" s="7">
        <v>2.1679794500168393E-3</v>
      </c>
      <c r="AQ50" s="8">
        <v>2.640062132563765E-3</v>
      </c>
      <c r="AR50" s="8">
        <v>2.7005992673971124E-3</v>
      </c>
      <c r="AS50" s="9">
        <v>2.7570706351861367E-3</v>
      </c>
      <c r="AT50" s="7">
        <v>1.0766487709761371E-2</v>
      </c>
      <c r="AU50" s="8">
        <v>8.6317812830495194E-3</v>
      </c>
      <c r="AV50" s="8">
        <v>1.1376182129810557E-2</v>
      </c>
      <c r="AW50" s="9">
        <v>1.0205979915603347E-2</v>
      </c>
      <c r="AX50" s="7">
        <v>1.5240190066293083E-2</v>
      </c>
      <c r="AY50" s="8">
        <v>1.6958138404587157E-2</v>
      </c>
      <c r="AZ50" s="8">
        <v>1.5439800022755752E-2</v>
      </c>
      <c r="BA50" s="9">
        <v>1.5391479764160674E-2</v>
      </c>
      <c r="BC50" s="69">
        <f t="shared" si="3"/>
        <v>1.9971015392021534</v>
      </c>
      <c r="BD50" s="61">
        <f t="shared" si="4"/>
        <v>2.6181960764021603</v>
      </c>
    </row>
    <row r="51" spans="1:56" ht="94" customHeight="1" x14ac:dyDescent="0.2">
      <c r="A51" s="58" t="s">
        <v>237</v>
      </c>
      <c r="B51" s="1" t="s">
        <v>238</v>
      </c>
      <c r="C51" s="2">
        <v>24.38</v>
      </c>
      <c r="D51" s="2">
        <v>1038.8699999999999</v>
      </c>
      <c r="E51" s="2">
        <v>-2</v>
      </c>
      <c r="F51" s="2">
        <v>1038.8732500000001</v>
      </c>
      <c r="G51" s="2">
        <f t="shared" si="0"/>
        <v>3.2500000002073648E-3</v>
      </c>
      <c r="H51" s="59">
        <v>2078.7538</v>
      </c>
      <c r="J51" s="2">
        <v>5</v>
      </c>
      <c r="K51" s="2">
        <v>4</v>
      </c>
      <c r="L51" s="2">
        <v>1</v>
      </c>
      <c r="M51" s="2">
        <v>1</v>
      </c>
      <c r="Q51" s="2" t="s">
        <v>68</v>
      </c>
      <c r="T51" s="2" t="s">
        <v>216</v>
      </c>
      <c r="U51" s="2" t="s">
        <v>221</v>
      </c>
      <c r="V51" s="2" t="str">
        <f t="shared" si="5"/>
        <v>Yes</v>
      </c>
      <c r="W51" s="2" t="str">
        <f t="shared" si="6"/>
        <v>Yes</v>
      </c>
      <c r="X51" s="74" t="s">
        <v>239</v>
      </c>
      <c r="Y51" s="3"/>
      <c r="Z51" s="7">
        <v>9.2682273029229864E-2</v>
      </c>
      <c r="AA51" s="8">
        <v>9.2516568071095123E-2</v>
      </c>
      <c r="AB51" s="8">
        <v>7.9502122805194531E-2</v>
      </c>
      <c r="AC51" s="9">
        <v>9.5193882201404081E-2</v>
      </c>
      <c r="AD51" s="7">
        <v>4.6720888241518002E-2</v>
      </c>
      <c r="AE51" s="8">
        <v>4.9531858190110079E-2</v>
      </c>
      <c r="AF51" s="8">
        <v>4.7896663413493065E-2</v>
      </c>
      <c r="AG51" s="9">
        <v>4.4238937999040967E-2</v>
      </c>
      <c r="AH51" s="7">
        <v>2.0286042335494692E-2</v>
      </c>
      <c r="AI51" s="8">
        <v>1.7876418728102098E-2</v>
      </c>
      <c r="AJ51" s="8">
        <v>2.0345943994847286E-2</v>
      </c>
      <c r="AK51" s="9">
        <v>1.5733557915620134E-2</v>
      </c>
      <c r="AM51" s="69">
        <f t="shared" si="1"/>
        <v>-0.933865707775551</v>
      </c>
      <c r="AN51" s="69">
        <f t="shared" si="2"/>
        <v>-2.2772686809591867</v>
      </c>
      <c r="AO51" s="3"/>
      <c r="AP51" s="7">
        <v>0.12669242700948261</v>
      </c>
      <c r="AQ51" s="8">
        <v>0.13891500978966195</v>
      </c>
      <c r="AR51" s="8">
        <v>0.10979175518587171</v>
      </c>
      <c r="AS51" s="9">
        <v>0.12247034863887717</v>
      </c>
      <c r="AT51" s="7">
        <v>8.1963895568269912E-2</v>
      </c>
      <c r="AU51" s="8">
        <v>9.3027393803917252E-2</v>
      </c>
      <c r="AV51" s="8">
        <v>7.7071507058655342E-2</v>
      </c>
      <c r="AW51" s="9">
        <v>9.6053655657001816E-2</v>
      </c>
      <c r="AX51" s="7">
        <v>7.2434579633008589E-2</v>
      </c>
      <c r="AY51" s="8">
        <v>8.5644260611442966E-2</v>
      </c>
      <c r="AZ51" s="8">
        <v>8.9641239962703179E-2</v>
      </c>
      <c r="BA51" s="9">
        <v>8.7794393659011399E-2</v>
      </c>
      <c r="BC51" s="69">
        <f t="shared" si="3"/>
        <v>-0.51619775696672654</v>
      </c>
      <c r="BD51" s="61">
        <f t="shared" si="4"/>
        <v>-0.56939275018890245</v>
      </c>
    </row>
    <row r="52" spans="1:56" ht="80" customHeight="1" x14ac:dyDescent="0.2">
      <c r="A52" s="58" t="s">
        <v>240</v>
      </c>
      <c r="B52" s="1" t="s">
        <v>241</v>
      </c>
      <c r="C52" s="2">
        <v>25.56</v>
      </c>
      <c r="D52" s="2">
        <v>1038.8699999999999</v>
      </c>
      <c r="E52" s="2">
        <v>-2</v>
      </c>
      <c r="F52" s="2">
        <v>1038.8732500000001</v>
      </c>
      <c r="G52" s="2">
        <f t="shared" si="0"/>
        <v>3.2500000002073648E-3</v>
      </c>
      <c r="H52" s="59">
        <v>2078.7538</v>
      </c>
      <c r="J52" s="2">
        <v>5</v>
      </c>
      <c r="K52" s="2">
        <v>4</v>
      </c>
      <c r="L52" s="2">
        <v>1</v>
      </c>
      <c r="M52" s="2">
        <v>1</v>
      </c>
      <c r="Q52" s="2" t="s">
        <v>69</v>
      </c>
      <c r="T52" s="2" t="s">
        <v>216</v>
      </c>
      <c r="U52" s="2" t="s">
        <v>242</v>
      </c>
      <c r="V52" s="2" t="str">
        <f t="shared" si="5"/>
        <v>Yes</v>
      </c>
      <c r="W52" s="2" t="str">
        <f t="shared" si="6"/>
        <v>Yes</v>
      </c>
      <c r="X52" s="61" t="s">
        <v>243</v>
      </c>
      <c r="Y52" s="3"/>
      <c r="Z52" s="7">
        <v>2.1858649437662418E-3</v>
      </c>
      <c r="AA52" s="8">
        <v>1.5070562762654943E-3</v>
      </c>
      <c r="AB52" s="8">
        <v>1.7112479538730885E-3</v>
      </c>
      <c r="AC52" s="9">
        <v>1.7773111174361421E-3</v>
      </c>
      <c r="AD52" s="7">
        <v>1.2387323447621114E-3</v>
      </c>
      <c r="AE52" s="8">
        <v>1.2320249001555651E-3</v>
      </c>
      <c r="AF52" s="8">
        <v>1.4802590594798699E-3</v>
      </c>
      <c r="AG52" s="9">
        <v>9.1062224082024031E-4</v>
      </c>
      <c r="AH52" s="7">
        <v>5.4338656191606281E-4</v>
      </c>
      <c r="AI52" s="8">
        <v>5.7241158941746166E-4</v>
      </c>
      <c r="AJ52" s="8">
        <v>8.9534032800684489E-4</v>
      </c>
      <c r="AK52" s="9">
        <v>4.4836136968609758E-4</v>
      </c>
      <c r="AM52" s="69">
        <f t="shared" si="1"/>
        <v>-0.56283861660293499</v>
      </c>
      <c r="AN52" s="69">
        <f t="shared" si="2"/>
        <v>-1.5459162854643267</v>
      </c>
      <c r="AO52" s="3"/>
      <c r="AP52" s="7">
        <v>1.885830100978913E-3</v>
      </c>
      <c r="AQ52" s="8">
        <v>1.728154885853015E-3</v>
      </c>
      <c r="AR52" s="8">
        <v>1.85579387485765E-3</v>
      </c>
      <c r="AS52" s="9">
        <v>1.8508572323671787E-3</v>
      </c>
      <c r="AT52" s="7">
        <v>9.6625738140574465E-4</v>
      </c>
      <c r="AU52" s="8">
        <v>4.7957793916746257E-4</v>
      </c>
      <c r="AV52" s="8">
        <v>7.4484379000543924E-4</v>
      </c>
      <c r="AW52" s="9">
        <v>1.1950512594955014E-3</v>
      </c>
      <c r="AX52" s="7">
        <v>1.0484375753020726E-3</v>
      </c>
      <c r="AY52" s="8">
        <v>1.2474959175809153E-3</v>
      </c>
      <c r="AZ52" s="8">
        <v>9.2535010176324141E-4</v>
      </c>
      <c r="BA52" s="9">
        <v>1.351720659909007E-3</v>
      </c>
      <c r="BC52" s="69">
        <f t="shared" si="3"/>
        <v>-1.1125019248303731</v>
      </c>
      <c r="BD52" s="61">
        <f t="shared" si="4"/>
        <v>-0.67882674913753283</v>
      </c>
    </row>
    <row r="53" spans="1:56" ht="85" customHeight="1" thickBot="1" x14ac:dyDescent="0.25">
      <c r="A53" s="48" t="s">
        <v>244</v>
      </c>
      <c r="B53" s="62"/>
      <c r="C53" s="49">
        <v>28.78</v>
      </c>
      <c r="D53" s="49">
        <v>1038.8800000000001</v>
      </c>
      <c r="E53" s="49">
        <v>-2</v>
      </c>
      <c r="F53" s="49">
        <v>1038.8732500000001</v>
      </c>
      <c r="G53" s="49">
        <f t="shared" si="0"/>
        <v>6.7500000000109139E-3</v>
      </c>
      <c r="H53" s="50">
        <v>2078.7538</v>
      </c>
      <c r="I53" s="49"/>
      <c r="J53" s="49">
        <v>5</v>
      </c>
      <c r="K53" s="49">
        <v>4</v>
      </c>
      <c r="L53" s="49">
        <v>1</v>
      </c>
      <c r="M53" s="49">
        <v>1</v>
      </c>
      <c r="N53" s="49"/>
      <c r="O53" s="49"/>
      <c r="P53" s="49"/>
      <c r="Q53" s="49" t="s">
        <v>390</v>
      </c>
      <c r="R53" s="49"/>
      <c r="S53" s="49"/>
      <c r="T53" s="49" t="s">
        <v>216</v>
      </c>
      <c r="U53" s="49" t="s">
        <v>242</v>
      </c>
      <c r="V53" s="49" t="str">
        <f t="shared" si="5"/>
        <v>Yes</v>
      </c>
      <c r="W53" s="49" t="str">
        <f t="shared" si="6"/>
        <v>Yes</v>
      </c>
      <c r="X53" s="55" t="s">
        <v>245</v>
      </c>
      <c r="Y53" s="3"/>
      <c r="Z53" s="7">
        <v>2.7523935972123228E-4</v>
      </c>
      <c r="AA53" s="8">
        <v>5.5253060402501693E-4</v>
      </c>
      <c r="AB53" s="8">
        <v>4.2692993178344147E-4</v>
      </c>
      <c r="AC53" s="9">
        <v>3.643879332003335E-4</v>
      </c>
      <c r="AD53" s="7">
        <v>6.3350969564147876E-5</v>
      </c>
      <c r="AE53" s="8">
        <v>1.3145762041670455E-4</v>
      </c>
      <c r="AF53" s="8">
        <v>4.1767814003761431E-5</v>
      </c>
      <c r="AG53" s="9">
        <v>1.0054119432567274E-4</v>
      </c>
      <c r="AH53" s="7">
        <v>7.2859578499964269E-5</v>
      </c>
      <c r="AI53" s="8">
        <v>1.0538011438900937E-4</v>
      </c>
      <c r="AJ53" s="8">
        <v>8.1937558723135031E-5</v>
      </c>
      <c r="AK53" s="9">
        <v>5.6999529362878213E-5</v>
      </c>
      <c r="AM53" s="69">
        <f t="shared" si="1"/>
        <v>-2.2638574015396551</v>
      </c>
      <c r="AN53" s="69">
        <f t="shared" si="2"/>
        <v>-2.3518221808432824</v>
      </c>
      <c r="AO53" s="3"/>
      <c r="AP53" s="7">
        <v>2.6853055445387238E-3</v>
      </c>
      <c r="AQ53" s="8">
        <v>2.2560256227681331E-3</v>
      </c>
      <c r="AR53" s="8">
        <v>2.648511217257757E-3</v>
      </c>
      <c r="AS53" s="9">
        <v>1.7953767030324758E-3</v>
      </c>
      <c r="AT53" s="7">
        <v>1.5144230873826171E-4</v>
      </c>
      <c r="AU53" s="8">
        <v>7.285955928951634E-5</v>
      </c>
      <c r="AV53" s="8">
        <v>9.1081554097517629E-5</v>
      </c>
      <c r="AW53" s="9">
        <v>5.131091705867303E-6</v>
      </c>
      <c r="AX53" s="7">
        <v>7.6051676484692476E-5</v>
      </c>
      <c r="AY53" s="8">
        <v>1.8837905855935492E-4</v>
      </c>
      <c r="AZ53" s="8">
        <v>1.8609138798531531E-6</v>
      </c>
      <c r="BA53" s="9">
        <v>7.211344426670477E-5</v>
      </c>
      <c r="BC53" s="69">
        <f t="shared" si="3"/>
        <v>-4.8719288307038191</v>
      </c>
      <c r="BD53" s="61">
        <f t="shared" si="4"/>
        <v>-4.7935672364539945</v>
      </c>
    </row>
    <row r="54" spans="1:56" ht="77" customHeight="1" x14ac:dyDescent="0.2">
      <c r="A54" s="44" t="s">
        <v>392</v>
      </c>
      <c r="B54" s="56" t="s">
        <v>246</v>
      </c>
      <c r="C54" s="45">
        <v>27.23</v>
      </c>
      <c r="D54" s="45">
        <v>1184.4100000000001</v>
      </c>
      <c r="E54" s="45">
        <v>-2</v>
      </c>
      <c r="F54" s="45">
        <v>1184.4209500000002</v>
      </c>
      <c r="G54" s="45">
        <f t="shared" si="0"/>
        <v>1.0950000000093496E-2</v>
      </c>
      <c r="H54" s="46">
        <v>2369.8492000000001</v>
      </c>
      <c r="I54" s="45"/>
      <c r="J54" s="45">
        <v>5</v>
      </c>
      <c r="K54" s="45">
        <v>4</v>
      </c>
      <c r="L54" s="45">
        <v>1</v>
      </c>
      <c r="M54" s="45">
        <v>2</v>
      </c>
      <c r="N54" s="45"/>
      <c r="O54" s="45"/>
      <c r="P54" s="45"/>
      <c r="Q54" s="45" t="s">
        <v>58</v>
      </c>
      <c r="R54" s="45"/>
      <c r="S54" s="45"/>
      <c r="T54" s="45" t="s">
        <v>216</v>
      </c>
      <c r="U54" s="45" t="s">
        <v>221</v>
      </c>
      <c r="V54" s="45" t="str">
        <f t="shared" si="5"/>
        <v>Yes</v>
      </c>
      <c r="W54" s="45" t="str">
        <f t="shared" si="6"/>
        <v>Yes</v>
      </c>
      <c r="X54" s="72" t="s">
        <v>247</v>
      </c>
      <c r="Y54" s="3"/>
      <c r="Z54" s="7">
        <v>0.11476690931788065</v>
      </c>
      <c r="AA54" s="8">
        <v>0.10971846052508095</v>
      </c>
      <c r="AB54" s="8">
        <v>0.10269263770387119</v>
      </c>
      <c r="AC54" s="9">
        <v>9.1441629563963317E-2</v>
      </c>
      <c r="AD54" s="7">
        <v>3.8659541421235059E-2</v>
      </c>
      <c r="AE54" s="8">
        <v>3.1181619857620912E-2</v>
      </c>
      <c r="AF54" s="8">
        <v>3.6465543265026511E-2</v>
      </c>
      <c r="AG54" s="9">
        <v>3.5325466963509501E-2</v>
      </c>
      <c r="AH54" s="7">
        <v>1.4523232321686827E-2</v>
      </c>
      <c r="AI54" s="8">
        <v>1.0329351824510819E-2</v>
      </c>
      <c r="AJ54" s="8">
        <v>1.6209412874217129E-2</v>
      </c>
      <c r="AK54" s="9">
        <v>1.2447168919941293E-2</v>
      </c>
      <c r="AM54" s="69">
        <f t="shared" si="1"/>
        <v>-1.5634909804705033</v>
      </c>
      <c r="AN54" s="69">
        <f t="shared" si="2"/>
        <v>-2.9677820422374408</v>
      </c>
      <c r="AO54" s="3"/>
      <c r="AP54" s="7">
        <v>0.11028612984183873</v>
      </c>
      <c r="AQ54" s="8">
        <v>0.13470051460862412</v>
      </c>
      <c r="AR54" s="8">
        <v>0.11724887525696727</v>
      </c>
      <c r="AS54" s="9">
        <v>0.12048662062110135</v>
      </c>
      <c r="AT54" s="7">
        <v>4.0519296084781026E-2</v>
      </c>
      <c r="AU54" s="8">
        <v>3.2308086934582744E-2</v>
      </c>
      <c r="AV54" s="8">
        <v>3.1673825282569047E-2</v>
      </c>
      <c r="AW54" s="9">
        <v>3.4756047486187977E-2</v>
      </c>
      <c r="AX54" s="7">
        <v>3.516077965187267E-2</v>
      </c>
      <c r="AY54" s="8">
        <v>3.3670166291412666E-2</v>
      </c>
      <c r="AZ54" s="8">
        <v>3.557882618790377E-2</v>
      </c>
      <c r="BA54" s="9">
        <v>3.770899238610867E-2</v>
      </c>
      <c r="BC54" s="69">
        <f t="shared" si="3"/>
        <v>-1.7934404993767841</v>
      </c>
      <c r="BD54" s="61">
        <f t="shared" si="4"/>
        <v>-1.7640959462988528</v>
      </c>
    </row>
    <row r="55" spans="1:56" ht="77" customHeight="1" x14ac:dyDescent="0.2">
      <c r="A55" s="58" t="s">
        <v>393</v>
      </c>
      <c r="B55" s="1" t="s">
        <v>248</v>
      </c>
      <c r="C55" s="2">
        <v>29.9</v>
      </c>
      <c r="D55" s="2">
        <v>1184.43</v>
      </c>
      <c r="E55" s="2">
        <v>-2</v>
      </c>
      <c r="F55" s="2">
        <v>1184.4209500000002</v>
      </c>
      <c r="G55" s="2">
        <f t="shared" si="0"/>
        <v>9.0499999998883141E-3</v>
      </c>
      <c r="H55" s="59">
        <v>2369.8492000000001</v>
      </c>
      <c r="J55" s="2">
        <v>5</v>
      </c>
      <c r="K55" s="2">
        <v>4</v>
      </c>
      <c r="L55" s="2">
        <v>1</v>
      </c>
      <c r="M55" s="2">
        <v>2</v>
      </c>
      <c r="Q55" s="2" t="s">
        <v>59</v>
      </c>
      <c r="T55" s="2" t="s">
        <v>216</v>
      </c>
      <c r="U55" s="2" t="s">
        <v>249</v>
      </c>
      <c r="V55" s="2" t="str">
        <f t="shared" si="5"/>
        <v>Yes</v>
      </c>
      <c r="W55" s="2" t="str">
        <f t="shared" si="6"/>
        <v>Yes</v>
      </c>
      <c r="X55" s="74" t="s">
        <v>250</v>
      </c>
      <c r="Y55" s="3"/>
      <c r="Z55" s="7">
        <v>6.4822988728000771E-3</v>
      </c>
      <c r="AA55" s="8">
        <v>7.7169087028735924E-3</v>
      </c>
      <c r="AB55" s="8">
        <v>6.7751635699416614E-3</v>
      </c>
      <c r="AC55" s="9">
        <v>6.8820767229750193E-3</v>
      </c>
      <c r="AD55" s="7">
        <v>2.1227126307811028E-3</v>
      </c>
      <c r="AE55" s="8">
        <v>1.4081027948400716E-3</v>
      </c>
      <c r="AF55" s="8">
        <v>1.4498597499304666E-3</v>
      </c>
      <c r="AG55" s="9">
        <v>1.4010767751553225E-3</v>
      </c>
      <c r="AH55" s="7">
        <v>3.2566264017142639E-4</v>
      </c>
      <c r="AI55" s="8">
        <v>6.743224562816138E-5</v>
      </c>
      <c r="AJ55" s="8">
        <v>4.0103147739146527E-4</v>
      </c>
      <c r="AK55" s="9">
        <v>1.4653493332398399E-4</v>
      </c>
      <c r="AM55" s="69">
        <f t="shared" si="1"/>
        <v>-2.1259868641672584</v>
      </c>
      <c r="AN55" s="69">
        <f t="shared" si="2"/>
        <v>-4.8881921474242818</v>
      </c>
      <c r="AO55" s="3"/>
      <c r="AP55" s="7">
        <v>2.8035100932742304E-2</v>
      </c>
      <c r="AQ55" s="8">
        <v>2.6380589026842E-2</v>
      </c>
      <c r="AR55" s="8">
        <v>2.4816764406985322E-2</v>
      </c>
      <c r="AS55" s="9">
        <v>2.9271873526698407E-2</v>
      </c>
      <c r="AT55" s="7">
        <v>2.1942188891447076E-4</v>
      </c>
      <c r="AU55" s="8">
        <v>4.315586194957897E-4</v>
      </c>
      <c r="AV55" s="8">
        <v>1.2429751380921311E-4</v>
      </c>
      <c r="AW55" s="9">
        <v>2.2166795776189035E-4</v>
      </c>
      <c r="AX55" s="7">
        <v>2.0695520820001234E-4</v>
      </c>
      <c r="AY55" s="8">
        <v>3.2852299164986556E-4</v>
      </c>
      <c r="AZ55" s="8">
        <v>1.6396168052350583E-4</v>
      </c>
      <c r="BA55" s="9">
        <v>2.3910518261228573E-4</v>
      </c>
      <c r="BC55" s="69">
        <f t="shared" si="3"/>
        <v>-6.7660215394199099</v>
      </c>
      <c r="BD55" s="61">
        <f t="shared" si="4"/>
        <v>-6.8531108572142845</v>
      </c>
    </row>
    <row r="56" spans="1:56" ht="82" customHeight="1" thickBot="1" x14ac:dyDescent="0.25">
      <c r="A56" s="48" t="s">
        <v>394</v>
      </c>
      <c r="B56" s="62" t="s">
        <v>251</v>
      </c>
      <c r="C56" s="49">
        <v>31.51</v>
      </c>
      <c r="D56" s="49">
        <v>1184.4100000000001</v>
      </c>
      <c r="E56" s="49">
        <v>-2</v>
      </c>
      <c r="F56" s="49">
        <v>1184.4209500000002</v>
      </c>
      <c r="G56" s="49">
        <f t="shared" si="0"/>
        <v>1.0950000000093496E-2</v>
      </c>
      <c r="H56" s="50">
        <v>2369.8492000000001</v>
      </c>
      <c r="I56" s="49"/>
      <c r="J56" s="49">
        <v>5</v>
      </c>
      <c r="K56" s="49">
        <v>4</v>
      </c>
      <c r="L56" s="49">
        <v>1</v>
      </c>
      <c r="M56" s="49">
        <v>2</v>
      </c>
      <c r="N56" s="49"/>
      <c r="O56" s="49"/>
      <c r="P56" s="49"/>
      <c r="Q56" s="49" t="s">
        <v>68</v>
      </c>
      <c r="R56" s="49"/>
      <c r="S56" s="49"/>
      <c r="T56" s="49" t="s">
        <v>216</v>
      </c>
      <c r="U56" s="49" t="s">
        <v>242</v>
      </c>
      <c r="V56" s="49" t="str">
        <f t="shared" si="5"/>
        <v>Yes</v>
      </c>
      <c r="W56" s="49" t="str">
        <f t="shared" si="6"/>
        <v>Yes</v>
      </c>
      <c r="X56" s="55" t="s">
        <v>252</v>
      </c>
      <c r="Y56" s="3"/>
      <c r="Z56" s="7">
        <v>4.2032439564683406E-4</v>
      </c>
      <c r="AA56" s="8">
        <v>2.9961643896536145E-4</v>
      </c>
      <c r="AB56" s="8">
        <v>4.5850183366052694E-4</v>
      </c>
      <c r="AC56" s="9">
        <v>3.5912608003621559E-4</v>
      </c>
      <c r="AD56" s="7">
        <v>8.6639702032449367E-5</v>
      </c>
      <c r="AE56" s="8">
        <v>1.3341749796509165E-4</v>
      </c>
      <c r="AF56" s="8">
        <v>2.6512461227550823E-4</v>
      </c>
      <c r="AG56" s="9">
        <v>2.2845130690433071E-4</v>
      </c>
      <c r="AH56" s="7">
        <v>4.0729824534558051E-5</v>
      </c>
      <c r="AI56" s="8">
        <v>1.1037519678210806E-4</v>
      </c>
      <c r="AJ56" s="8">
        <v>5.0773120473734568E-5</v>
      </c>
      <c r="AK56" s="9">
        <v>5.2520759477809342E-5</v>
      </c>
      <c r="AM56" s="69">
        <f t="shared" si="1"/>
        <v>-1.1073964418582913</v>
      </c>
      <c r="AN56" s="69">
        <f t="shared" si="2"/>
        <v>-2.5954865733314976</v>
      </c>
      <c r="AO56" s="3"/>
      <c r="AP56" s="7">
        <v>2.833697574769185E-3</v>
      </c>
      <c r="AQ56" s="8">
        <v>2.5051666421768183E-3</v>
      </c>
      <c r="AR56" s="8">
        <v>3.1229052299844035E-3</v>
      </c>
      <c r="AS56" s="9">
        <v>2.601235459170001E-3</v>
      </c>
      <c r="AT56" s="7">
        <v>5.6373775422802605E-5</v>
      </c>
      <c r="AU56" s="8">
        <v>4.4944362461052805E-5</v>
      </c>
      <c r="AV56" s="8">
        <v>4.9224522399483313E-5</v>
      </c>
      <c r="AW56" s="9">
        <v>3.012432200218675E-5</v>
      </c>
      <c r="AX56" s="7">
        <v>2.6080612495993127E-5</v>
      </c>
      <c r="AY56" s="8">
        <v>1.9308324993099942E-5</v>
      </c>
      <c r="AZ56" s="8">
        <v>1.1299666784531524E-4</v>
      </c>
      <c r="BA56" s="9">
        <v>6.0263942336242121E-5</v>
      </c>
      <c r="BC56" s="69">
        <f t="shared" si="3"/>
        <v>-5.9362666186454405</v>
      </c>
      <c r="BD56" s="61">
        <f t="shared" si="4"/>
        <v>-5.6609791259836957</v>
      </c>
    </row>
    <row r="57" spans="1:56" ht="102" customHeight="1" thickBot="1" x14ac:dyDescent="0.25">
      <c r="A57" s="30">
        <v>37</v>
      </c>
      <c r="B57" s="11"/>
      <c r="C57" s="32">
        <v>26.05</v>
      </c>
      <c r="D57" s="32">
        <v>933.32</v>
      </c>
      <c r="E57" s="32">
        <v>-2</v>
      </c>
      <c r="F57" s="32">
        <v>933.3039500000001</v>
      </c>
      <c r="G57" s="32">
        <f t="shared" si="0"/>
        <v>1.604999999995016E-2</v>
      </c>
      <c r="H57" s="33">
        <v>1867.6382600000002</v>
      </c>
      <c r="I57" s="32"/>
      <c r="J57" s="32">
        <v>5</v>
      </c>
      <c r="K57" s="32">
        <v>4</v>
      </c>
      <c r="L57" s="32">
        <v>1</v>
      </c>
      <c r="M57" s="32"/>
      <c r="N57" s="32">
        <v>1</v>
      </c>
      <c r="O57" s="32"/>
      <c r="P57" s="32"/>
      <c r="Q57" s="32"/>
      <c r="R57" s="32"/>
      <c r="S57" s="32"/>
      <c r="T57" s="32" t="s">
        <v>216</v>
      </c>
      <c r="U57" s="32" t="s">
        <v>210</v>
      </c>
      <c r="V57" s="32" t="str">
        <f t="shared" si="5"/>
        <v>No</v>
      </c>
      <c r="W57" s="32" t="str">
        <f t="shared" si="6"/>
        <v>Yes</v>
      </c>
      <c r="X57" s="34" t="s">
        <v>253</v>
      </c>
      <c r="Y57" s="3"/>
      <c r="Z57" s="7">
        <v>7.7007039788952464E-5</v>
      </c>
      <c r="AA57" s="8">
        <v>2.9632121996780527E-5</v>
      </c>
      <c r="AB57" s="8">
        <v>1.0339012710750636E-4</v>
      </c>
      <c r="AC57" s="9">
        <v>1.0294355731709955E-4</v>
      </c>
      <c r="AD57" s="7">
        <v>1.9053715574845223E-4</v>
      </c>
      <c r="AE57" s="8">
        <v>3.3208186397819782E-4</v>
      </c>
      <c r="AF57" s="8">
        <v>4.7725634042966011E-4</v>
      </c>
      <c r="AG57" s="9">
        <v>4.9625706102334865E-4</v>
      </c>
      <c r="AH57" s="7">
        <v>3.1071601983983463E-4</v>
      </c>
      <c r="AI57" s="8">
        <v>2.3594957246281972E-4</v>
      </c>
      <c r="AJ57" s="8">
        <v>4.830892392989019E-4</v>
      </c>
      <c r="AK57" s="9">
        <v>4.5432683748564812E-4</v>
      </c>
      <c r="AM57" s="69">
        <f t="shared" si="1"/>
        <v>2.2571284741131432</v>
      </c>
      <c r="AN57" s="69">
        <f t="shared" si="2"/>
        <v>2.2454610874678766</v>
      </c>
      <c r="AO57" s="3"/>
      <c r="AP57" s="7">
        <v>2.8113093423794363E-5</v>
      </c>
      <c r="AQ57" s="8">
        <v>2.8424807403247455E-5</v>
      </c>
      <c r="AR57" s="8">
        <v>1.8338728093893752E-5</v>
      </c>
      <c r="AS57" s="9">
        <v>7.6099707073745858E-5</v>
      </c>
      <c r="AT57" s="7">
        <v>9.6473036618282876E-4</v>
      </c>
      <c r="AU57" s="8">
        <v>7.5949238226292917E-4</v>
      </c>
      <c r="AV57" s="8">
        <v>7.4515826670211113E-4</v>
      </c>
      <c r="AW57" s="9">
        <v>6.7740054096018028E-4</v>
      </c>
      <c r="AX57" s="7">
        <v>5.6370584277486136E-4</v>
      </c>
      <c r="AY57" s="8">
        <v>8.6485457729304428E-4</v>
      </c>
      <c r="AZ57" s="8">
        <v>8.1118067378596463E-4</v>
      </c>
      <c r="BA57" s="9">
        <v>8.4799478729165301E-4</v>
      </c>
      <c r="BC57" s="69">
        <f t="shared" si="3"/>
        <v>4.3814826882217721</v>
      </c>
      <c r="BD57" s="61">
        <f t="shared" si="4"/>
        <v>4.3541550079807019</v>
      </c>
    </row>
    <row r="58" spans="1:56" ht="88" customHeight="1" thickBot="1" x14ac:dyDescent="0.25">
      <c r="A58" s="30">
        <v>38</v>
      </c>
      <c r="B58" s="11" t="s">
        <v>254</v>
      </c>
      <c r="C58" s="32">
        <v>19.489999999999998</v>
      </c>
      <c r="D58" s="32">
        <v>966.37</v>
      </c>
      <c r="E58" s="32">
        <v>-2</v>
      </c>
      <c r="F58" s="32">
        <v>966.35450000000014</v>
      </c>
      <c r="G58" s="32">
        <f t="shared" si="0"/>
        <v>1.5499999999860847E-2</v>
      </c>
      <c r="H58" s="33">
        <v>1933.7163000000003</v>
      </c>
      <c r="I58" s="32"/>
      <c r="J58" s="32">
        <v>5</v>
      </c>
      <c r="K58" s="32">
        <v>4</v>
      </c>
      <c r="L58" s="32">
        <v>2</v>
      </c>
      <c r="M58" s="32"/>
      <c r="N58" s="32"/>
      <c r="O58" s="32"/>
      <c r="P58" s="32"/>
      <c r="Q58" s="32"/>
      <c r="R58" s="32"/>
      <c r="S58" s="32"/>
      <c r="T58" s="32" t="s">
        <v>216</v>
      </c>
      <c r="U58" s="32" t="s">
        <v>255</v>
      </c>
      <c r="V58" s="32" t="str">
        <f t="shared" si="5"/>
        <v>No</v>
      </c>
      <c r="W58" s="32" t="str">
        <f t="shared" si="6"/>
        <v>Yes</v>
      </c>
      <c r="X58" s="73" t="s">
        <v>256</v>
      </c>
      <c r="Y58" s="3"/>
      <c r="Z58" s="7">
        <v>4.6657591747419639E-4</v>
      </c>
      <c r="AA58" s="8">
        <v>6.2210254115525659E-4</v>
      </c>
      <c r="AB58" s="8">
        <v>3.4484877702524149E-4</v>
      </c>
      <c r="AC58" s="9">
        <v>2.2009861216246195E-4</v>
      </c>
      <c r="AD58" s="7">
        <v>1.1781722261576908E-4</v>
      </c>
      <c r="AE58" s="8">
        <v>2.5731121242569598E-5</v>
      </c>
      <c r="AF58" s="8">
        <v>1.0676310479356295E-4</v>
      </c>
      <c r="AG58" s="9">
        <v>1.5659230256641279E-5</v>
      </c>
      <c r="AH58" s="7">
        <v>6.4699160809058843E-5</v>
      </c>
      <c r="AI58" s="8">
        <v>1.5799444034327837E-4</v>
      </c>
      <c r="AJ58" s="8">
        <v>2.2125654479685224E-4</v>
      </c>
      <c r="AK58" s="9">
        <v>1.6803680108336573E-4</v>
      </c>
      <c r="AM58" s="69">
        <f t="shared" si="1"/>
        <v>-2.6362937305315013</v>
      </c>
      <c r="AN58" s="69">
        <f t="shared" si="2"/>
        <v>-1.4340600574540474</v>
      </c>
      <c r="AO58" s="3"/>
      <c r="AP58" s="7">
        <v>5.6883221395032777E-5</v>
      </c>
      <c r="AQ58" s="8">
        <v>4.875082107588813E-6</v>
      </c>
      <c r="AR58" s="8">
        <v>8.7726337631370561E-6</v>
      </c>
      <c r="AS58" s="9">
        <v>1.9614301001366372E-5</v>
      </c>
      <c r="AT58" s="7">
        <v>1.2466228232723289E-5</v>
      </c>
      <c r="AU58" s="8">
        <v>3.5198304248433519E-5</v>
      </c>
      <c r="AV58" s="8">
        <v>8.2583267623770693E-7</v>
      </c>
      <c r="AW58" s="9">
        <v>7.8733540585440652E-6</v>
      </c>
      <c r="AX58" s="7">
        <v>1.1041996528456444E-5</v>
      </c>
      <c r="AY58" s="8">
        <v>2.0385549167058638E-5</v>
      </c>
      <c r="AZ58" s="8">
        <v>6.7414000792513816E-5</v>
      </c>
      <c r="BA58" s="9">
        <v>1.0177540283513913E-4</v>
      </c>
      <c r="BC58" s="69">
        <f t="shared" si="3"/>
        <v>-0.67748447388260991</v>
      </c>
      <c r="BD58" s="61">
        <f t="shared" si="4"/>
        <v>1.1541203071819781</v>
      </c>
    </row>
    <row r="59" spans="1:56" ht="85" customHeight="1" x14ac:dyDescent="0.2">
      <c r="A59" s="44" t="s">
        <v>395</v>
      </c>
      <c r="B59" s="56"/>
      <c r="C59" s="45">
        <v>22.24</v>
      </c>
      <c r="D59" s="45">
        <v>1111.8900000000001</v>
      </c>
      <c r="E59" s="45">
        <v>-2</v>
      </c>
      <c r="F59" s="45">
        <v>1111.9022000000002</v>
      </c>
      <c r="G59" s="45">
        <f t="shared" si="0"/>
        <v>1.2200000000120781E-2</v>
      </c>
      <c r="H59" s="46">
        <v>2224.8117000000002</v>
      </c>
      <c r="I59" s="45"/>
      <c r="J59" s="45">
        <v>5</v>
      </c>
      <c r="K59" s="45">
        <v>4</v>
      </c>
      <c r="L59" s="45">
        <v>2</v>
      </c>
      <c r="M59" s="45">
        <v>1</v>
      </c>
      <c r="N59" s="45"/>
      <c r="O59" s="45"/>
      <c r="P59" s="45"/>
      <c r="Q59" s="45" t="s">
        <v>58</v>
      </c>
      <c r="R59" s="45"/>
      <c r="S59" s="45"/>
      <c r="T59" s="45" t="s">
        <v>216</v>
      </c>
      <c r="U59" s="57" t="s">
        <v>258</v>
      </c>
      <c r="V59" s="45" t="str">
        <f t="shared" si="5"/>
        <v>Yes</v>
      </c>
      <c r="W59" s="45" t="str">
        <f t="shared" si="6"/>
        <v>Yes</v>
      </c>
      <c r="X59" s="53" t="s">
        <v>259</v>
      </c>
      <c r="Y59" s="3"/>
      <c r="Z59" s="7">
        <v>2.0018462072250868E-3</v>
      </c>
      <c r="AA59" s="8">
        <v>1.2469861193994333E-3</v>
      </c>
      <c r="AB59" s="8">
        <v>1.740009187597829E-3</v>
      </c>
      <c r="AC59" s="9">
        <v>1.7630299514511398E-3</v>
      </c>
      <c r="AD59" s="7">
        <v>6.1772424132439758E-4</v>
      </c>
      <c r="AE59" s="8">
        <v>6.6203485727478906E-4</v>
      </c>
      <c r="AF59" s="8">
        <v>4.402291233012197E-4</v>
      </c>
      <c r="AG59" s="9">
        <v>9.0635633069143364E-4</v>
      </c>
      <c r="AH59" s="7">
        <v>8.8647095835976491E-4</v>
      </c>
      <c r="AI59" s="8">
        <v>5.6306279777953408E-4</v>
      </c>
      <c r="AJ59" s="8">
        <v>8.0629703693129958E-4</v>
      </c>
      <c r="AK59" s="9">
        <v>3.6532280407709588E-4</v>
      </c>
      <c r="AM59" s="69">
        <f t="shared" si="1"/>
        <v>-1.3622312427902259</v>
      </c>
      <c r="AN59" s="69">
        <f t="shared" si="2"/>
        <v>-1.3650855432228741</v>
      </c>
      <c r="AO59" s="3"/>
      <c r="AP59" s="7">
        <v>2.3224558242466034E-3</v>
      </c>
      <c r="AQ59" s="8">
        <v>2.4476809441645805E-3</v>
      </c>
      <c r="AR59" s="8">
        <v>2.7675903152716815E-3</v>
      </c>
      <c r="AS59" s="9">
        <v>2.4720754931480491E-3</v>
      </c>
      <c r="AT59" s="7">
        <v>1.1503832928653392E-3</v>
      </c>
      <c r="AU59" s="8">
        <v>1.1412680566123727E-3</v>
      </c>
      <c r="AV59" s="8">
        <v>9.5270381131396615E-4</v>
      </c>
      <c r="AW59" s="9">
        <v>1.0077110908703632E-3</v>
      </c>
      <c r="AX59" s="7">
        <v>1.7634976646507339E-3</v>
      </c>
      <c r="AY59" s="8">
        <v>1.8127842439750242E-3</v>
      </c>
      <c r="AZ59" s="8">
        <v>2.2915277351602545E-3</v>
      </c>
      <c r="BA59" s="9">
        <v>2.0827619923321078E-3</v>
      </c>
      <c r="BC59" s="69">
        <f t="shared" si="3"/>
        <v>-1.2351775393422024</v>
      </c>
      <c r="BD59" s="61">
        <f t="shared" si="4"/>
        <v>-0.33228302300350526</v>
      </c>
    </row>
    <row r="60" spans="1:56" ht="106" customHeight="1" thickBot="1" x14ac:dyDescent="0.25">
      <c r="A60" s="48" t="s">
        <v>396</v>
      </c>
      <c r="B60" s="62"/>
      <c r="C60" s="49">
        <v>23.2</v>
      </c>
      <c r="D60" s="49">
        <v>1111.8900000000001</v>
      </c>
      <c r="E60" s="49">
        <v>-2</v>
      </c>
      <c r="F60" s="49">
        <v>1111.9022000000002</v>
      </c>
      <c r="G60" s="49">
        <f t="shared" si="0"/>
        <v>1.2200000000120781E-2</v>
      </c>
      <c r="H60" s="50">
        <v>2224.8117000000002</v>
      </c>
      <c r="I60" s="49"/>
      <c r="J60" s="49">
        <v>5</v>
      </c>
      <c r="K60" s="49">
        <v>4</v>
      </c>
      <c r="L60" s="49">
        <v>2</v>
      </c>
      <c r="M60" s="49">
        <v>1</v>
      </c>
      <c r="N60" s="49"/>
      <c r="O60" s="49"/>
      <c r="P60" s="49"/>
      <c r="Q60" s="49" t="s">
        <v>59</v>
      </c>
      <c r="R60" s="49"/>
      <c r="S60" s="49"/>
      <c r="T60" s="49" t="s">
        <v>216</v>
      </c>
      <c r="U60" s="63" t="s">
        <v>258</v>
      </c>
      <c r="V60" s="49" t="str">
        <f t="shared" si="5"/>
        <v>Yes</v>
      </c>
      <c r="W60" s="49" t="str">
        <f t="shared" si="6"/>
        <v>Yes</v>
      </c>
      <c r="X60" s="55" t="s">
        <v>261</v>
      </c>
      <c r="Y60" s="3"/>
      <c r="Z60" s="7">
        <v>1.4627618147232476E-2</v>
      </c>
      <c r="AA60" s="8">
        <v>1.3091133346231503E-2</v>
      </c>
      <c r="AB60" s="8">
        <v>1.5784329737088574E-2</v>
      </c>
      <c r="AC60" s="9">
        <v>1.2962419862930365E-2</v>
      </c>
      <c r="AD60" s="7">
        <v>7.0924998958086741E-3</v>
      </c>
      <c r="AE60" s="8">
        <v>7.2603532169993558E-3</v>
      </c>
      <c r="AF60" s="8">
        <v>6.4259810935079036E-3</v>
      </c>
      <c r="AG60" s="9">
        <v>8.0477529792017857E-3</v>
      </c>
      <c r="AH60" s="7">
        <v>8.4756482166968034E-3</v>
      </c>
      <c r="AI60" s="8">
        <v>6.939811854975427E-3</v>
      </c>
      <c r="AJ60" s="8">
        <v>9.0467897017529469E-3</v>
      </c>
      <c r="AK60" s="9">
        <v>6.4171716039490749E-3</v>
      </c>
      <c r="AM60" s="69">
        <f t="shared" si="1"/>
        <v>-0.96996964418415799</v>
      </c>
      <c r="AN60" s="69">
        <f t="shared" si="2"/>
        <v>-0.87072396926671769</v>
      </c>
      <c r="AO60" s="3"/>
      <c r="AP60" s="7">
        <v>3.0967989960110902E-2</v>
      </c>
      <c r="AQ60" s="8">
        <v>3.5067098878685331E-2</v>
      </c>
      <c r="AR60" s="8">
        <v>3.8812483702834917E-2</v>
      </c>
      <c r="AS60" s="9">
        <v>3.7479489210457032E-2</v>
      </c>
      <c r="AT60" s="7">
        <v>1.7856524939756802E-2</v>
      </c>
      <c r="AU60" s="8">
        <v>1.8903682583792325E-2</v>
      </c>
      <c r="AV60" s="8">
        <v>2.0992111354209073E-2</v>
      </c>
      <c r="AW60" s="9">
        <v>1.7733431547496761E-2</v>
      </c>
      <c r="AX60" s="7">
        <v>2.7094968421845507E-2</v>
      </c>
      <c r="AY60" s="8">
        <v>2.8949763902168923E-2</v>
      </c>
      <c r="AZ60" s="8">
        <v>2.4034452905443076E-2</v>
      </c>
      <c r="BA60" s="9">
        <v>2.6937823590119401E-2</v>
      </c>
      <c r="BC60" s="69">
        <f t="shared" si="3"/>
        <v>-0.9149337635521696</v>
      </c>
      <c r="BD60" s="61">
        <f t="shared" si="4"/>
        <v>-0.41136988823658455</v>
      </c>
    </row>
    <row r="61" spans="1:56" ht="66" customHeight="1" x14ac:dyDescent="0.2">
      <c r="A61" s="44" t="s">
        <v>257</v>
      </c>
      <c r="B61" s="56" t="s">
        <v>263</v>
      </c>
      <c r="C61" s="45">
        <v>19.73</v>
      </c>
      <c r="D61" s="45">
        <v>965.85</v>
      </c>
      <c r="E61" s="45">
        <v>-2</v>
      </c>
      <c r="F61" s="45">
        <v>965.84430000000009</v>
      </c>
      <c r="G61" s="45">
        <f t="shared" si="0"/>
        <v>5.699999999933425E-3</v>
      </c>
      <c r="H61" s="46">
        <v>1932.6959000000002</v>
      </c>
      <c r="I61" s="45"/>
      <c r="J61" s="45">
        <v>5</v>
      </c>
      <c r="K61" s="45">
        <v>4</v>
      </c>
      <c r="L61" s="45"/>
      <c r="M61" s="45">
        <v>1</v>
      </c>
      <c r="N61" s="45"/>
      <c r="O61" s="45"/>
      <c r="P61" s="45"/>
      <c r="Q61" s="45" t="s">
        <v>58</v>
      </c>
      <c r="R61" s="45"/>
      <c r="S61" s="45"/>
      <c r="T61" s="45" t="s">
        <v>216</v>
      </c>
      <c r="U61" s="45" t="s">
        <v>173</v>
      </c>
      <c r="V61" s="45" t="str">
        <f t="shared" si="5"/>
        <v>Yes</v>
      </c>
      <c r="W61" s="45" t="str">
        <f t="shared" si="6"/>
        <v>No</v>
      </c>
      <c r="X61" s="53" t="s">
        <v>264</v>
      </c>
      <c r="Y61" s="3"/>
      <c r="Z61" s="7">
        <v>7.303394069847921E-4</v>
      </c>
      <c r="AA61" s="8">
        <v>6.2098429235864661E-4</v>
      </c>
      <c r="AB61" s="8">
        <v>6.7048430840609596E-4</v>
      </c>
      <c r="AC61" s="9">
        <v>5.7492716986510964E-4</v>
      </c>
      <c r="AD61" s="7">
        <v>6.3958652357915999E-4</v>
      </c>
      <c r="AE61" s="8">
        <v>6.0490871914793784E-4</v>
      </c>
      <c r="AF61" s="8">
        <v>5.8243371244389244E-4</v>
      </c>
      <c r="AG61" s="9">
        <v>7.8373422096921234E-4</v>
      </c>
      <c r="AH61" s="7">
        <v>5.611637766251464E-4</v>
      </c>
      <c r="AI61" s="8">
        <v>4.2925389894982109E-4</v>
      </c>
      <c r="AJ61" s="8">
        <v>9.0703918742952633E-4</v>
      </c>
      <c r="AK61" s="9">
        <v>4.8981693720963478E-4</v>
      </c>
      <c r="AM61" s="69">
        <f t="shared" si="1"/>
        <v>7.7174438954709795E-3</v>
      </c>
      <c r="AN61" s="69">
        <f t="shared" si="2"/>
        <v>-0.12133485051549904</v>
      </c>
      <c r="AO61" s="3"/>
      <c r="AP61" s="7">
        <v>4.3596535638566481E-4</v>
      </c>
      <c r="AQ61" s="8">
        <v>4.523009986211892E-4</v>
      </c>
      <c r="AR61" s="8">
        <v>6.8305609422603943E-4</v>
      </c>
      <c r="AS61" s="9">
        <v>5.8891803012016202E-4</v>
      </c>
      <c r="AT61" s="7">
        <v>2.5035373665168973E-3</v>
      </c>
      <c r="AU61" s="8">
        <v>2.2734082417047406E-3</v>
      </c>
      <c r="AV61" s="8">
        <v>2.7340407263732143E-3</v>
      </c>
      <c r="AW61" s="9">
        <v>1.9625544227860011E-3</v>
      </c>
      <c r="AX61" s="7">
        <v>3.1130341562509347E-3</v>
      </c>
      <c r="AY61" s="8">
        <v>3.5243078655531352E-3</v>
      </c>
      <c r="AZ61" s="8">
        <v>2.8385902048932523E-3</v>
      </c>
      <c r="BA61" s="9">
        <v>3.406178177803055E-3</v>
      </c>
      <c r="BC61" s="69">
        <f t="shared" si="3"/>
        <v>2.1327118139694718</v>
      </c>
      <c r="BD61" s="61">
        <f t="shared" si="4"/>
        <v>2.5761051333424256</v>
      </c>
    </row>
    <row r="62" spans="1:56" ht="63" customHeight="1" x14ac:dyDescent="0.2">
      <c r="A62" s="58" t="s">
        <v>260</v>
      </c>
      <c r="B62" s="1" t="s">
        <v>266</v>
      </c>
      <c r="C62" s="2">
        <v>20.29</v>
      </c>
      <c r="D62" s="2">
        <v>965.85</v>
      </c>
      <c r="E62" s="2">
        <v>-2</v>
      </c>
      <c r="F62" s="2">
        <v>965.84430000000009</v>
      </c>
      <c r="G62" s="2">
        <f t="shared" si="0"/>
        <v>5.699999999933425E-3</v>
      </c>
      <c r="H62" s="59">
        <v>1932.6959000000002</v>
      </c>
      <c r="J62" s="2">
        <v>5</v>
      </c>
      <c r="K62" s="2">
        <v>4</v>
      </c>
      <c r="M62" s="2">
        <v>1</v>
      </c>
      <c r="Q62" s="2" t="s">
        <v>59</v>
      </c>
      <c r="T62" s="2" t="s">
        <v>216</v>
      </c>
      <c r="U62" s="2" t="s">
        <v>173</v>
      </c>
      <c r="V62" s="2" t="str">
        <f t="shared" si="5"/>
        <v>Yes</v>
      </c>
      <c r="W62" s="2" t="str">
        <f t="shared" si="6"/>
        <v>No</v>
      </c>
      <c r="X62" s="74" t="s">
        <v>267</v>
      </c>
      <c r="Y62" s="3"/>
      <c r="Z62" s="7">
        <v>2.0015783199947183E-2</v>
      </c>
      <c r="AA62" s="8">
        <v>2.2785347320247826E-2</v>
      </c>
      <c r="AB62" s="8">
        <v>2.4357032593326049E-2</v>
      </c>
      <c r="AC62" s="9">
        <v>2.6191782576496573E-2</v>
      </c>
      <c r="AD62" s="7">
        <v>9.3457103809949354E-3</v>
      </c>
      <c r="AE62" s="8">
        <v>9.6164141989183074E-3</v>
      </c>
      <c r="AF62" s="8">
        <v>8.6223486328918242E-3</v>
      </c>
      <c r="AG62" s="9">
        <v>1.1156553359659132E-2</v>
      </c>
      <c r="AH62" s="7">
        <v>3.3114276166311134E-3</v>
      </c>
      <c r="AI62" s="8">
        <v>3.1095209719572557E-3</v>
      </c>
      <c r="AJ62" s="8">
        <v>3.8141494255902455E-3</v>
      </c>
      <c r="AK62" s="9">
        <v>3.1176118127227838E-3</v>
      </c>
      <c r="AM62" s="69">
        <f t="shared" si="1"/>
        <v>-1.2687869996520691</v>
      </c>
      <c r="AN62" s="69">
        <f t="shared" si="2"/>
        <v>-2.8055166279280201</v>
      </c>
      <c r="AO62" s="3"/>
      <c r="AP62" s="7">
        <v>1.9429827248262876E-2</v>
      </c>
      <c r="AQ62" s="8">
        <v>2.1510602859649435E-2</v>
      </c>
      <c r="AR62" s="8">
        <v>2.4093260919967E-2</v>
      </c>
      <c r="AS62" s="9">
        <v>2.0728442726154293E-2</v>
      </c>
      <c r="AT62" s="7">
        <v>1.8600528805873578E-2</v>
      </c>
      <c r="AU62" s="8">
        <v>1.7558982996127161E-2</v>
      </c>
      <c r="AV62" s="8">
        <v>2.0369823766273061E-2</v>
      </c>
      <c r="AW62" s="9">
        <v>1.8570054673503967E-2</v>
      </c>
      <c r="AX62" s="7">
        <v>1.9161256534997631E-2</v>
      </c>
      <c r="AY62" s="8">
        <v>1.9005785962289971E-2</v>
      </c>
      <c r="AZ62" s="8">
        <v>1.6535412946399805E-2</v>
      </c>
      <c r="BA62" s="9">
        <v>1.9153002307438584E-2</v>
      </c>
      <c r="BC62" s="69">
        <f t="shared" si="3"/>
        <v>-0.191539606321358</v>
      </c>
      <c r="BD62" s="61">
        <f t="shared" si="4"/>
        <v>-0.21563626353586465</v>
      </c>
    </row>
    <row r="63" spans="1:56" ht="72" customHeight="1" thickBot="1" x14ac:dyDescent="0.25">
      <c r="A63" s="48" t="s">
        <v>397</v>
      </c>
      <c r="B63" s="62" t="s">
        <v>269</v>
      </c>
      <c r="C63" s="49">
        <v>27.17</v>
      </c>
      <c r="D63" s="49">
        <v>965.88</v>
      </c>
      <c r="E63" s="49">
        <v>-2</v>
      </c>
      <c r="F63" s="49">
        <v>965.84430000000009</v>
      </c>
      <c r="G63" s="49">
        <f t="shared" si="0"/>
        <v>3.569999999990614E-2</v>
      </c>
      <c r="H63" s="50">
        <v>1932.6959000000002</v>
      </c>
      <c r="I63" s="49"/>
      <c r="J63" s="49">
        <v>5</v>
      </c>
      <c r="K63" s="49">
        <v>4</v>
      </c>
      <c r="L63" s="49"/>
      <c r="M63" s="49">
        <v>1</v>
      </c>
      <c r="N63" s="49"/>
      <c r="O63" s="49"/>
      <c r="P63" s="49"/>
      <c r="Q63" s="49" t="s">
        <v>68</v>
      </c>
      <c r="R63" s="49"/>
      <c r="S63" s="49"/>
      <c r="T63" s="49" t="s">
        <v>216</v>
      </c>
      <c r="U63" s="49" t="s">
        <v>270</v>
      </c>
      <c r="V63" s="49" t="str">
        <f t="shared" si="5"/>
        <v>Yes</v>
      </c>
      <c r="W63" s="49" t="str">
        <f t="shared" si="6"/>
        <v>No</v>
      </c>
      <c r="X63" s="55" t="s">
        <v>271</v>
      </c>
      <c r="Y63" s="3"/>
      <c r="Z63" s="7">
        <v>2.9051679083374706E-4</v>
      </c>
      <c r="AA63" s="8">
        <v>8.4637717954995893E-5</v>
      </c>
      <c r="AB63" s="8">
        <v>3.0712755826574518E-4</v>
      </c>
      <c r="AC63" s="9">
        <v>1.0772946227769399E-4</v>
      </c>
      <c r="AD63" s="7">
        <v>6.202394306482629E-5</v>
      </c>
      <c r="AE63" s="8">
        <v>5.0897931350170214E-5</v>
      </c>
      <c r="AF63" s="8">
        <v>3.9528352054471003E-5</v>
      </c>
      <c r="AG63" s="9">
        <v>4.8299286958559799E-5</v>
      </c>
      <c r="AH63" s="7">
        <v>2.2001061356514943E-4</v>
      </c>
      <c r="AI63" s="8">
        <v>1.0257456176058412E-4</v>
      </c>
      <c r="AJ63" s="8">
        <v>1.5750827308333139E-4</v>
      </c>
      <c r="AK63" s="9">
        <v>1.0757647796870269E-4</v>
      </c>
      <c r="AM63" s="69">
        <f t="shared" si="1"/>
        <v>-1.9764772169830003</v>
      </c>
      <c r="AN63" s="69">
        <f t="shared" si="2"/>
        <v>-0.42686763671417971</v>
      </c>
      <c r="AO63" s="3"/>
      <c r="AP63" s="7">
        <v>5.013999932332859E-4</v>
      </c>
      <c r="AQ63" s="8">
        <v>3.6656589650501477E-4</v>
      </c>
      <c r="AR63" s="8">
        <v>2.7074772393736465E-4</v>
      </c>
      <c r="AS63" s="9">
        <v>2.9699268262183568E-4</v>
      </c>
      <c r="AT63" s="7">
        <v>9.0214595194363075E-5</v>
      </c>
      <c r="AU63" s="8">
        <v>7.142527603898815E-5</v>
      </c>
      <c r="AV63" s="8">
        <v>1.6005774794383541E-4</v>
      </c>
      <c r="AW63" s="9">
        <v>3.4793862120211033E-5</v>
      </c>
      <c r="AX63" s="7">
        <v>2.1448557789959124E-4</v>
      </c>
      <c r="AY63" s="8">
        <v>1.7890421970209226E-4</v>
      </c>
      <c r="AZ63" s="8">
        <v>1.5247847542173188E-4</v>
      </c>
      <c r="BA63" s="9">
        <v>1.1673068247979515E-4</v>
      </c>
      <c r="BC63" s="69">
        <f t="shared" si="3"/>
        <v>-2.0098211383233826</v>
      </c>
      <c r="BD63" s="61">
        <f t="shared" si="4"/>
        <v>-1.115552811626962</v>
      </c>
    </row>
    <row r="64" spans="1:56" ht="73" customHeight="1" x14ac:dyDescent="0.2">
      <c r="A64" s="58" t="s">
        <v>262</v>
      </c>
      <c r="B64" s="1" t="s">
        <v>272</v>
      </c>
      <c r="C64" s="2">
        <v>24</v>
      </c>
      <c r="D64" s="2">
        <v>1111.3800000000001</v>
      </c>
      <c r="E64" s="2">
        <v>-2</v>
      </c>
      <c r="F64" s="2">
        <v>1111.3920000000001</v>
      </c>
      <c r="G64" s="2">
        <f t="shared" ref="G64:G122" si="7">ABS(D64-F64)</f>
        <v>1.1999999999943611E-2</v>
      </c>
      <c r="H64" s="59">
        <v>2223.7912999999999</v>
      </c>
      <c r="J64" s="2">
        <v>5</v>
      </c>
      <c r="K64" s="2">
        <v>4</v>
      </c>
      <c r="M64" s="2">
        <v>2</v>
      </c>
      <c r="Q64" s="2" t="s">
        <v>58</v>
      </c>
      <c r="T64" s="2" t="s">
        <v>216</v>
      </c>
      <c r="U64" s="2" t="s">
        <v>173</v>
      </c>
      <c r="V64" s="2" t="str">
        <f t="shared" si="5"/>
        <v>Yes</v>
      </c>
      <c r="W64" s="2" t="str">
        <f t="shared" si="6"/>
        <v>No</v>
      </c>
      <c r="X64" s="61" t="s">
        <v>273</v>
      </c>
      <c r="Y64" s="3"/>
      <c r="Z64" s="7">
        <v>2.4276180374790853E-2</v>
      </c>
      <c r="AA64" s="8">
        <v>2.3780142067969717E-2</v>
      </c>
      <c r="AB64" s="8">
        <v>2.2792962370091083E-2</v>
      </c>
      <c r="AC64" s="9">
        <v>2.3821758933254146E-2</v>
      </c>
      <c r="AD64" s="7">
        <v>7.3716405941785818E-3</v>
      </c>
      <c r="AE64" s="8">
        <v>6.8629358662868198E-3</v>
      </c>
      <c r="AF64" s="8">
        <v>6.8819197713111029E-3</v>
      </c>
      <c r="AG64" s="9">
        <v>7.0753308759422227E-3</v>
      </c>
      <c r="AH64" s="7">
        <v>2.6089085948784317E-3</v>
      </c>
      <c r="AI64" s="8">
        <v>2.7334556278587165E-4</v>
      </c>
      <c r="AJ64" s="8">
        <v>1.507828362744185E-4</v>
      </c>
      <c r="AK64" s="9">
        <v>3.1564101299068283E-4</v>
      </c>
      <c r="AM64" s="69">
        <f t="shared" ref="AM64:AM122" si="8">LOG(AVERAGE(AD64:AG64)/AVERAGE(Z64:AC64),2)</f>
        <v>-1.7476462461219622</v>
      </c>
      <c r="AN64" s="69">
        <f t="shared" ref="AN64:AN122" si="9">LOG(AVERAGE(AH64:AK64)/AVERAGE(Z64:AC64),2)</f>
        <v>-4.8212596628096813</v>
      </c>
      <c r="AO64" s="3"/>
      <c r="AP64" s="7">
        <v>2.09447799709725E-2</v>
      </c>
      <c r="AQ64" s="8">
        <v>2.2306216821717014E-2</v>
      </c>
      <c r="AR64" s="8">
        <v>2.6409301213879393E-2</v>
      </c>
      <c r="AS64" s="9">
        <v>2.4888815394443743E-2</v>
      </c>
      <c r="AT64" s="7">
        <v>1.2845892248875593E-2</v>
      </c>
      <c r="AU64" s="8">
        <v>1.2533581225821547E-2</v>
      </c>
      <c r="AV64" s="8">
        <v>1.2719504861792215E-2</v>
      </c>
      <c r="AW64" s="9">
        <v>8.5512137090355041E-3</v>
      </c>
      <c r="AX64" s="7">
        <v>1.7881518759263609E-2</v>
      </c>
      <c r="AY64" s="8">
        <v>2.2309550562941913E-2</v>
      </c>
      <c r="AZ64" s="8">
        <v>1.8273231182694725E-2</v>
      </c>
      <c r="BA64" s="9">
        <v>1.9483922743734831E-2</v>
      </c>
      <c r="BC64" s="69">
        <f t="shared" ref="BC64:BC122" si="10">LOG(AVERAGE(AT64:AW64)/AVERAGE(AP64:AS64),2)</f>
        <v>-1.0191809096517694</v>
      </c>
      <c r="BD64" s="61">
        <f t="shared" ref="BD64:BD122" si="11">LOG(AVERAGE(AX64:BA64)/AVERAGE(AP64:AS64),2)</f>
        <v>-0.27854779138956426</v>
      </c>
    </row>
    <row r="65" spans="1:56" ht="67" customHeight="1" x14ac:dyDescent="0.2">
      <c r="A65" s="58" t="s">
        <v>265</v>
      </c>
      <c r="B65" s="1" t="s">
        <v>274</v>
      </c>
      <c r="C65" s="2">
        <v>28.71</v>
      </c>
      <c r="D65" s="2">
        <v>1111.3900000000001</v>
      </c>
      <c r="E65" s="2">
        <v>-2</v>
      </c>
      <c r="F65" s="2">
        <v>1111.3920000000001</v>
      </c>
      <c r="G65" s="2">
        <f t="shared" si="7"/>
        <v>1.9999999999527063E-3</v>
      </c>
      <c r="H65" s="59">
        <v>2223.7912999999999</v>
      </c>
      <c r="J65" s="2">
        <v>5</v>
      </c>
      <c r="K65" s="2">
        <v>4</v>
      </c>
      <c r="M65" s="2">
        <v>2</v>
      </c>
      <c r="Q65" s="2" t="s">
        <v>59</v>
      </c>
      <c r="T65" s="2" t="s">
        <v>216</v>
      </c>
      <c r="U65" s="2" t="s">
        <v>275</v>
      </c>
      <c r="V65" s="2" t="str">
        <f t="shared" ref="V65:V123" si="12">IF(M65&gt;0,"Yes","No")</f>
        <v>Yes</v>
      </c>
      <c r="W65" s="2" t="str">
        <f t="shared" ref="W65:W123" si="13">IF(L65&gt;0,"Yes","No")</f>
        <v>No</v>
      </c>
      <c r="X65" s="74" t="s">
        <v>276</v>
      </c>
      <c r="Y65" s="3"/>
      <c r="Z65" s="7">
        <v>1.8085169960846397E-3</v>
      </c>
      <c r="AA65" s="8">
        <v>1.8400242808512201E-3</v>
      </c>
      <c r="AB65" s="8">
        <v>1.799027372924902E-3</v>
      </c>
      <c r="AC65" s="9">
        <v>1.3348695138940569E-3</v>
      </c>
      <c r="AD65" s="7">
        <v>1.0097821037613668E-3</v>
      </c>
      <c r="AE65" s="8">
        <v>4.9713344984149389E-4</v>
      </c>
      <c r="AF65" s="8">
        <v>4.5749876167958532E-4</v>
      </c>
      <c r="AG65" s="9">
        <v>7.3110997240641534E-4</v>
      </c>
      <c r="AH65" s="7">
        <v>5.3230671431751083E-5</v>
      </c>
      <c r="AI65" s="8">
        <v>5.5899261540216555E-6</v>
      </c>
      <c r="AJ65" s="8">
        <v>1.9971549143707132E-4</v>
      </c>
      <c r="AK65" s="9">
        <v>1.0929484858734377E-4</v>
      </c>
      <c r="AM65" s="69">
        <f t="shared" si="8"/>
        <v>-1.3312380805023531</v>
      </c>
      <c r="AN65" s="69">
        <f t="shared" si="9"/>
        <v>-4.2046892568592034</v>
      </c>
      <c r="AO65" s="3"/>
      <c r="AP65" s="7">
        <v>1.1270378708906259E-2</v>
      </c>
      <c r="AQ65" s="8">
        <v>7.9905066039915543E-3</v>
      </c>
      <c r="AR65" s="8">
        <v>9.88673113782167E-3</v>
      </c>
      <c r="AS65" s="9">
        <v>9.0903381487842296E-3</v>
      </c>
      <c r="AT65" s="7">
        <v>3.5732573372343398E-4</v>
      </c>
      <c r="AU65" s="8">
        <v>1.8042467063992214E-4</v>
      </c>
      <c r="AV65" s="8">
        <v>3.4391158092300541E-4</v>
      </c>
      <c r="AW65" s="9">
        <v>2.5497167142431675E-4</v>
      </c>
      <c r="AX65" s="7">
        <v>7.3157400443032527E-4</v>
      </c>
      <c r="AY65" s="8">
        <v>1.3147873715917441E-3</v>
      </c>
      <c r="AZ65" s="8">
        <v>1.6232579097305089E-3</v>
      </c>
      <c r="BA65" s="9">
        <v>1.2527425999666446E-3</v>
      </c>
      <c r="BC65" s="69">
        <f t="shared" si="10"/>
        <v>-5.0721661079500944</v>
      </c>
      <c r="BD65" s="61">
        <f t="shared" si="11"/>
        <v>-2.9575827217585102</v>
      </c>
    </row>
    <row r="66" spans="1:56" ht="84" customHeight="1" thickBot="1" x14ac:dyDescent="0.25">
      <c r="A66" s="48" t="s">
        <v>268</v>
      </c>
      <c r="B66" s="62" t="s">
        <v>277</v>
      </c>
      <c r="C66" s="49">
        <v>30.52</v>
      </c>
      <c r="D66" s="49">
        <v>1111.3800000000001</v>
      </c>
      <c r="E66" s="49">
        <v>-2</v>
      </c>
      <c r="F66" s="49">
        <v>1111.3920000000001</v>
      </c>
      <c r="G66" s="49">
        <f t="shared" si="7"/>
        <v>1.1999999999943611E-2</v>
      </c>
      <c r="H66" s="50">
        <v>2223.7912999999999</v>
      </c>
      <c r="I66" s="49"/>
      <c r="J66" s="49">
        <v>5</v>
      </c>
      <c r="K66" s="49">
        <v>4</v>
      </c>
      <c r="L66" s="49"/>
      <c r="M66" s="49">
        <v>2</v>
      </c>
      <c r="N66" s="49"/>
      <c r="O66" s="49"/>
      <c r="P66" s="49"/>
      <c r="Q66" s="49" t="s">
        <v>68</v>
      </c>
      <c r="R66" s="49"/>
      <c r="S66" s="49"/>
      <c r="T66" s="49" t="s">
        <v>216</v>
      </c>
      <c r="U66" s="49" t="s">
        <v>270</v>
      </c>
      <c r="V66" s="49" t="str">
        <f t="shared" si="12"/>
        <v>Yes</v>
      </c>
      <c r="W66" s="49" t="str">
        <f t="shared" si="13"/>
        <v>No</v>
      </c>
      <c r="X66" s="55" t="s">
        <v>278</v>
      </c>
      <c r="Y66" s="3"/>
      <c r="Z66" s="7">
        <v>1.5421837512593511E-4</v>
      </c>
      <c r="AA66" s="8">
        <v>3.8425013513284383E-5</v>
      </c>
      <c r="AB66" s="8">
        <v>1.7397620352014098E-4</v>
      </c>
      <c r="AC66" s="9">
        <v>1.1106163923234425E-4</v>
      </c>
      <c r="AD66" s="7">
        <v>1.3525854975858352E-4</v>
      </c>
      <c r="AE66" s="8">
        <v>1.4242685968435557E-4</v>
      </c>
      <c r="AF66" s="8">
        <v>1.1695335865077201E-4</v>
      </c>
      <c r="AG66" s="9">
        <v>7.6522407402807301E-5</v>
      </c>
      <c r="AH66" s="7">
        <v>8.435924182458104E-5</v>
      </c>
      <c r="AI66" s="8">
        <v>7.4107182382283823E-5</v>
      </c>
      <c r="AJ66" s="8">
        <v>3.5970824921998897E-5</v>
      </c>
      <c r="AK66" s="9">
        <v>5.1802968761827231E-5</v>
      </c>
      <c r="AM66" s="69">
        <f t="shared" si="8"/>
        <v>-1.9827529410244189E-2</v>
      </c>
      <c r="AN66" s="69">
        <f t="shared" si="9"/>
        <v>-0.95598177950857288</v>
      </c>
      <c r="AO66" s="3"/>
      <c r="AP66" s="7">
        <v>1.0636002583214235E-3</v>
      </c>
      <c r="AQ66" s="8">
        <v>8.2193864642647694E-4</v>
      </c>
      <c r="AR66" s="8">
        <v>6.7710493346858659E-4</v>
      </c>
      <c r="AS66" s="9">
        <v>1.0286384748243811E-3</v>
      </c>
      <c r="AT66" s="7">
        <v>3.31568186753914E-5</v>
      </c>
      <c r="AU66" s="8">
        <v>2.8063474688240201E-5</v>
      </c>
      <c r="AV66" s="8">
        <v>3.68855793849665E-5</v>
      </c>
      <c r="AW66" s="9">
        <v>1.5915032176877888E-5</v>
      </c>
      <c r="AX66" s="7">
        <v>3.2079322558358464E-5</v>
      </c>
      <c r="AY66" s="8">
        <v>9.0822136365572445E-5</v>
      </c>
      <c r="AZ66" s="8">
        <v>6.9512291113104103E-5</v>
      </c>
      <c r="BA66" s="9">
        <v>3.2722919425061621E-5</v>
      </c>
      <c r="BC66" s="69">
        <f t="shared" si="10"/>
        <v>-4.9771288069842452</v>
      </c>
      <c r="BD66" s="61">
        <f t="shared" si="11"/>
        <v>-3.9956261065631296</v>
      </c>
    </row>
    <row r="67" spans="1:56" ht="78" customHeight="1" thickBot="1" x14ac:dyDescent="0.25">
      <c r="A67" s="30">
        <v>42</v>
      </c>
      <c r="B67" s="11"/>
      <c r="C67" s="32">
        <v>25.96</v>
      </c>
      <c r="D67" s="32">
        <v>1119.8800000000001</v>
      </c>
      <c r="E67" s="32">
        <v>-2</v>
      </c>
      <c r="F67" s="32">
        <v>1119.8996500000001</v>
      </c>
      <c r="G67" s="32">
        <f t="shared" si="7"/>
        <v>1.964999999995598E-2</v>
      </c>
      <c r="H67" s="33">
        <v>2240.8065999999999</v>
      </c>
      <c r="I67" s="32"/>
      <c r="J67" s="32">
        <v>6</v>
      </c>
      <c r="K67" s="32">
        <v>4</v>
      </c>
      <c r="L67" s="32">
        <v>1</v>
      </c>
      <c r="M67" s="32">
        <v>1</v>
      </c>
      <c r="N67" s="32"/>
      <c r="O67" s="32"/>
      <c r="P67" s="32"/>
      <c r="Q67" s="32"/>
      <c r="R67" s="32"/>
      <c r="S67" s="32"/>
      <c r="T67" s="32" t="s">
        <v>216</v>
      </c>
      <c r="U67" s="32" t="s">
        <v>279</v>
      </c>
      <c r="V67" s="32" t="str">
        <f t="shared" si="12"/>
        <v>Yes</v>
      </c>
      <c r="W67" s="32" t="str">
        <f t="shared" si="13"/>
        <v>Yes</v>
      </c>
      <c r="X67" s="73" t="s">
        <v>280</v>
      </c>
      <c r="Y67" s="3"/>
      <c r="Z67" s="7">
        <v>2.5081858371183577E-3</v>
      </c>
      <c r="AA67" s="8">
        <v>2.2543390545296943E-3</v>
      </c>
      <c r="AB67" s="8">
        <v>2.5644322351332013E-3</v>
      </c>
      <c r="AC67" s="9">
        <v>2.0861682084508128E-3</v>
      </c>
      <c r="AD67" s="7">
        <v>3.2453355458120343E-3</v>
      </c>
      <c r="AE67" s="8">
        <v>4.8858050821255087E-3</v>
      </c>
      <c r="AF67" s="8">
        <v>3.2509784585958183E-3</v>
      </c>
      <c r="AG67" s="9">
        <v>2.0549042328618715E-3</v>
      </c>
      <c r="AH67" s="7">
        <v>3.542992556403628E-3</v>
      </c>
      <c r="AI67" s="8">
        <v>3.5031202602279501E-3</v>
      </c>
      <c r="AJ67" s="8">
        <v>2.9444269181346022E-3</v>
      </c>
      <c r="AK67" s="9">
        <v>2.9744487616987633E-3</v>
      </c>
      <c r="AM67" s="69">
        <f t="shared" si="8"/>
        <v>0.51346786618744888</v>
      </c>
      <c r="AN67" s="69">
        <f t="shared" si="9"/>
        <v>0.46187521654238262</v>
      </c>
      <c r="AO67" s="3"/>
      <c r="AP67" s="7">
        <v>1.277270595908334E-3</v>
      </c>
      <c r="AQ67" s="8">
        <v>1.3242135097748164E-3</v>
      </c>
      <c r="AR67" s="8">
        <v>1.3761283927182003E-3</v>
      </c>
      <c r="AS67" s="9">
        <v>1.3465963672355476E-3</v>
      </c>
      <c r="AT67" s="7">
        <v>2.3570098489792135E-3</v>
      </c>
      <c r="AU67" s="8">
        <v>3.2304111121783238E-3</v>
      </c>
      <c r="AV67" s="8">
        <v>2.2376295138665189E-3</v>
      </c>
      <c r="AW67" s="9">
        <v>2.7038411879571162E-3</v>
      </c>
      <c r="AX67" s="7">
        <v>2.62464630416073E-3</v>
      </c>
      <c r="AY67" s="8">
        <v>2.652154819845539E-3</v>
      </c>
      <c r="AZ67" s="8">
        <v>2.0479655519957947E-3</v>
      </c>
      <c r="BA67" s="9">
        <v>2.7604029953905125E-3</v>
      </c>
      <c r="BC67" s="69">
        <f t="shared" si="10"/>
        <v>0.98371450368364011</v>
      </c>
      <c r="BD67" s="61">
        <f t="shared" si="11"/>
        <v>0.92159628227625967</v>
      </c>
    </row>
    <row r="68" spans="1:56" ht="69" customHeight="1" thickBot="1" x14ac:dyDescent="0.25">
      <c r="A68" s="30" t="s">
        <v>398</v>
      </c>
      <c r="B68" s="11"/>
      <c r="C68" s="32">
        <v>21.97</v>
      </c>
      <c r="D68" s="32">
        <v>1046.8399999999999</v>
      </c>
      <c r="E68" s="32">
        <v>-2</v>
      </c>
      <c r="F68" s="32">
        <v>1046.8707000000002</v>
      </c>
      <c r="G68" s="32">
        <f t="shared" si="7"/>
        <v>3.0700000000251748E-2</v>
      </c>
      <c r="H68" s="33">
        <v>2094.7487000000001</v>
      </c>
      <c r="I68" s="32"/>
      <c r="J68" s="32">
        <v>6</v>
      </c>
      <c r="K68" s="32">
        <v>4</v>
      </c>
      <c r="L68" s="32"/>
      <c r="M68" s="32">
        <v>1</v>
      </c>
      <c r="N68" s="32"/>
      <c r="O68" s="32"/>
      <c r="P68" s="32"/>
      <c r="Q68" s="32"/>
      <c r="R68" s="32"/>
      <c r="S68" s="32"/>
      <c r="T68" s="32" t="s">
        <v>216</v>
      </c>
      <c r="U68" s="32" t="s">
        <v>281</v>
      </c>
      <c r="V68" s="32" t="str">
        <f t="shared" si="12"/>
        <v>Yes</v>
      </c>
      <c r="W68" s="32" t="str">
        <f t="shared" si="13"/>
        <v>No</v>
      </c>
      <c r="X68" s="73" t="s">
        <v>282</v>
      </c>
      <c r="Y68" s="3"/>
      <c r="Z68" s="7">
        <v>5.978643743813247E-4</v>
      </c>
      <c r="AA68" s="8">
        <v>2.9647498149088213E-4</v>
      </c>
      <c r="AB68" s="8">
        <v>5.4483738572247236E-4</v>
      </c>
      <c r="AC68" s="9">
        <v>5.037095491241128E-4</v>
      </c>
      <c r="AD68" s="7">
        <v>6.3157779659777421E-4</v>
      </c>
      <c r="AE68" s="8">
        <v>4.7958665504333305E-4</v>
      </c>
      <c r="AF68" s="8">
        <v>5.1746947964811203E-4</v>
      </c>
      <c r="AG68" s="9">
        <v>6.5354502870517632E-4</v>
      </c>
      <c r="AH68" s="7">
        <v>3.8201480238518582E-4</v>
      </c>
      <c r="AI68" s="8">
        <v>1.4832800711784235E-4</v>
      </c>
      <c r="AJ68" s="8">
        <v>1.4816158341909367E-4</v>
      </c>
      <c r="AK68" s="9">
        <v>1.4408487334647443E-4</v>
      </c>
      <c r="AM68" s="69">
        <f t="shared" si="8"/>
        <v>0.23221045856232095</v>
      </c>
      <c r="AN68" s="69">
        <f t="shared" si="9"/>
        <v>-1.2399573165248392</v>
      </c>
      <c r="AO68" s="3"/>
      <c r="AP68" s="7">
        <v>2.9638322927588837E-4</v>
      </c>
      <c r="AQ68" s="8">
        <v>4.5147106998862113E-4</v>
      </c>
      <c r="AR68" s="8">
        <v>3.4171810304371302E-4</v>
      </c>
      <c r="AS68" s="9">
        <v>3.4899460936603337E-4</v>
      </c>
      <c r="AT68" s="7">
        <v>8.6273285961231967E-5</v>
      </c>
      <c r="AU68" s="8">
        <v>1.942394183355973E-4</v>
      </c>
      <c r="AV68" s="8">
        <v>1.2528859890215114E-4</v>
      </c>
      <c r="AW68" s="9">
        <v>3.8789967678826408E-4</v>
      </c>
      <c r="AX68" s="7">
        <v>1.0558202674701922E-4</v>
      </c>
      <c r="AY68" s="8">
        <v>2.6057715676407038E-4</v>
      </c>
      <c r="AZ68" s="8">
        <v>8.6227228250118973E-5</v>
      </c>
      <c r="BA68" s="9">
        <v>3.2133647478795459E-4</v>
      </c>
      <c r="BC68" s="69">
        <f t="shared" si="10"/>
        <v>-0.85796493470990232</v>
      </c>
      <c r="BD68" s="61">
        <f t="shared" si="11"/>
        <v>-0.89474357242232305</v>
      </c>
    </row>
    <row r="69" spans="1:56" ht="68" customHeight="1" thickBot="1" x14ac:dyDescent="0.25">
      <c r="A69" s="30" t="s">
        <v>399</v>
      </c>
      <c r="B69" s="11"/>
      <c r="C69" s="32">
        <v>24.23</v>
      </c>
      <c r="D69" s="32">
        <v>1046.9000000000001</v>
      </c>
      <c r="E69" s="32">
        <v>-2</v>
      </c>
      <c r="F69" s="32">
        <v>1046.8707000000002</v>
      </c>
      <c r="G69" s="32">
        <f t="shared" si="7"/>
        <v>2.9299999999921056E-2</v>
      </c>
      <c r="H69" s="33">
        <v>2094.7487000000001</v>
      </c>
      <c r="I69" s="32"/>
      <c r="J69" s="32">
        <v>5</v>
      </c>
      <c r="K69" s="32">
        <v>4</v>
      </c>
      <c r="L69" s="32"/>
      <c r="M69" s="32"/>
      <c r="N69" s="32"/>
      <c r="O69" s="32"/>
      <c r="P69" s="32">
        <v>1</v>
      </c>
      <c r="Q69" s="32"/>
      <c r="R69" s="32"/>
      <c r="S69" s="32"/>
      <c r="T69" s="32" t="s">
        <v>216</v>
      </c>
      <c r="U69" s="32" t="s">
        <v>283</v>
      </c>
      <c r="V69" s="32" t="s">
        <v>55</v>
      </c>
      <c r="W69" s="32" t="str">
        <f t="shared" si="13"/>
        <v>No</v>
      </c>
      <c r="X69" s="34" t="s">
        <v>284</v>
      </c>
      <c r="Y69" s="3"/>
      <c r="Z69" s="7">
        <v>4.0289432180861328E-4</v>
      </c>
      <c r="AA69" s="8">
        <v>5.9482242441797034E-4</v>
      </c>
      <c r="AB69" s="8">
        <v>6.5919203148048907E-4</v>
      </c>
      <c r="AC69" s="9">
        <v>9.5081411974063453E-4</v>
      </c>
      <c r="AD69" s="7">
        <v>4.3220783725525681E-4</v>
      </c>
      <c r="AE69" s="8">
        <v>5.3478681815117429E-4</v>
      </c>
      <c r="AF69" s="8">
        <v>5.5499361898172909E-4</v>
      </c>
      <c r="AG69" s="9">
        <v>5.462182466740267E-4</v>
      </c>
      <c r="AH69" s="7">
        <v>3.2899902601322522E-4</v>
      </c>
      <c r="AI69" s="8">
        <v>3.1893497936924786E-4</v>
      </c>
      <c r="AJ69" s="8">
        <v>2.9649685179042269E-4</v>
      </c>
      <c r="AK69" s="9">
        <v>3.7132117964602926E-4</v>
      </c>
      <c r="AM69" s="69">
        <f t="shared" si="8"/>
        <v>-0.33441032029644052</v>
      </c>
      <c r="AN69" s="69">
        <f t="shared" si="9"/>
        <v>-0.98690294550248758</v>
      </c>
      <c r="AO69" s="3"/>
      <c r="AP69" s="7">
        <v>4.5331554804542938E-4</v>
      </c>
      <c r="AQ69" s="8">
        <v>3.5331805052527215E-4</v>
      </c>
      <c r="AR69" s="8">
        <v>4.8095472898235226E-4</v>
      </c>
      <c r="AS69" s="9">
        <v>4.4446146802121569E-4</v>
      </c>
      <c r="AT69" s="7">
        <v>4.1665569639201349E-4</v>
      </c>
      <c r="AU69" s="8">
        <v>5.6431490912451146E-4</v>
      </c>
      <c r="AV69" s="8">
        <v>5.8512968649008373E-4</v>
      </c>
      <c r="AW69" s="9">
        <v>2.2988680445154328E-4</v>
      </c>
      <c r="AX69" s="7">
        <v>4.0977968923995356E-4</v>
      </c>
      <c r="AY69" s="8">
        <v>3.7872852108978389E-4</v>
      </c>
      <c r="AZ69" s="8">
        <v>5.2201312267589515E-4</v>
      </c>
      <c r="BA69" s="9">
        <v>6.9283265166600512E-4</v>
      </c>
      <c r="BC69" s="69">
        <f t="shared" si="10"/>
        <v>5.2296577425666381E-2</v>
      </c>
      <c r="BD69" s="61">
        <f t="shared" si="11"/>
        <v>0.20993695471448715</v>
      </c>
    </row>
    <row r="70" spans="1:56" ht="54" customHeight="1" thickBot="1" x14ac:dyDescent="0.25">
      <c r="A70" s="30">
        <v>44</v>
      </c>
      <c r="B70" s="11"/>
      <c r="C70" s="32">
        <v>22.44</v>
      </c>
      <c r="D70" s="32">
        <v>1240.8800000000001</v>
      </c>
      <c r="E70" s="32">
        <v>-2</v>
      </c>
      <c r="F70" s="32">
        <v>1240.90445</v>
      </c>
      <c r="G70" s="32">
        <f t="shared" si="7"/>
        <v>2.444999999988795E-2</v>
      </c>
      <c r="H70" s="33">
        <v>2482.8392599999997</v>
      </c>
      <c r="I70" s="32"/>
      <c r="J70" s="32">
        <v>7</v>
      </c>
      <c r="K70" s="32">
        <v>4</v>
      </c>
      <c r="L70" s="32">
        <v>1</v>
      </c>
      <c r="M70" s="32">
        <v>1</v>
      </c>
      <c r="N70" s="32">
        <v>1</v>
      </c>
      <c r="O70" s="32"/>
      <c r="P70" s="32"/>
      <c r="Q70" s="32"/>
      <c r="R70" s="32"/>
      <c r="S70" s="32"/>
      <c r="T70" s="32"/>
      <c r="U70" s="32"/>
      <c r="V70" s="32" t="str">
        <f t="shared" si="12"/>
        <v>Yes</v>
      </c>
      <c r="W70" s="32" t="str">
        <f t="shared" si="13"/>
        <v>Yes</v>
      </c>
      <c r="X70" s="34" t="s">
        <v>285</v>
      </c>
      <c r="Y70" s="3"/>
      <c r="Z70" s="7">
        <v>3.1511035583349365E-4</v>
      </c>
      <c r="AA70" s="8">
        <v>2.663705844133622E-4</v>
      </c>
      <c r="AB70" s="8">
        <v>3.597819382733151E-4</v>
      </c>
      <c r="AC70" s="9">
        <v>4.0228711296572074E-4</v>
      </c>
      <c r="AD70" s="7">
        <v>1.6997891965781964E-4</v>
      </c>
      <c r="AE70" s="8">
        <v>3.2990198910700833E-4</v>
      </c>
      <c r="AF70" s="8">
        <v>4.1035638919635143E-4</v>
      </c>
      <c r="AG70" s="9">
        <v>5.5331075195590293E-4</v>
      </c>
      <c r="AH70" s="7">
        <v>4.4980858984939204E-4</v>
      </c>
      <c r="AI70" s="8">
        <v>4.0911580714412616E-4</v>
      </c>
      <c r="AJ70" s="8">
        <v>3.2711114417477666E-4</v>
      </c>
      <c r="AK70" s="9">
        <v>4.7968922212508584E-4</v>
      </c>
      <c r="AM70" s="69">
        <f t="shared" si="8"/>
        <v>0.12342010893901667</v>
      </c>
      <c r="AN70" s="69">
        <f t="shared" si="9"/>
        <v>0.31010003322134544</v>
      </c>
      <c r="AO70" s="3"/>
      <c r="AP70" s="7">
        <v>2.4915690664449597E-3</v>
      </c>
      <c r="AQ70" s="8">
        <v>1.9547507325589548E-3</v>
      </c>
      <c r="AR70" s="8">
        <v>1.7732464820170049E-3</v>
      </c>
      <c r="AS70" s="9">
        <v>2.4671838531014176E-3</v>
      </c>
      <c r="AT70" s="7">
        <v>1.3577299560139271E-3</v>
      </c>
      <c r="AU70" s="8">
        <v>1.781604208088168E-3</v>
      </c>
      <c r="AV70" s="8">
        <v>8.3237518066051367E-4</v>
      </c>
      <c r="AW70" s="9">
        <v>1.5496465237252472E-3</v>
      </c>
      <c r="AX70" s="7">
        <v>9.1555340034924024E-4</v>
      </c>
      <c r="AY70" s="8">
        <v>1.0928019152692922E-3</v>
      </c>
      <c r="AZ70" s="8">
        <v>1.0094477633933426E-3</v>
      </c>
      <c r="BA70" s="9">
        <v>3.9045116064890866E-4</v>
      </c>
      <c r="BC70" s="69">
        <f t="shared" si="10"/>
        <v>-0.65379395011917396</v>
      </c>
      <c r="BD70" s="61">
        <f t="shared" si="11"/>
        <v>-1.3497835825993005</v>
      </c>
    </row>
    <row r="71" spans="1:56" ht="95" customHeight="1" x14ac:dyDescent="0.2">
      <c r="A71" s="44" t="s">
        <v>400</v>
      </c>
      <c r="B71" s="56" t="s">
        <v>287</v>
      </c>
      <c r="C71" s="45">
        <v>23.09</v>
      </c>
      <c r="D71" s="45">
        <v>1059.3699999999999</v>
      </c>
      <c r="E71" s="45">
        <v>-2</v>
      </c>
      <c r="F71" s="45">
        <v>1059.3865500000002</v>
      </c>
      <c r="G71" s="45">
        <f t="shared" si="7"/>
        <v>1.6550000000279397E-2</v>
      </c>
      <c r="H71" s="46">
        <v>2119.7804000000001</v>
      </c>
      <c r="I71" s="45"/>
      <c r="J71" s="45">
        <v>4</v>
      </c>
      <c r="K71" s="45">
        <v>5</v>
      </c>
      <c r="L71" s="45">
        <v>1</v>
      </c>
      <c r="M71" s="45">
        <v>1</v>
      </c>
      <c r="N71" s="45"/>
      <c r="O71" s="45"/>
      <c r="P71" s="45"/>
      <c r="Q71" s="45" t="s">
        <v>58</v>
      </c>
      <c r="R71" s="45"/>
      <c r="S71" s="45"/>
      <c r="T71" s="45" t="s">
        <v>216</v>
      </c>
      <c r="U71" s="45" t="s">
        <v>288</v>
      </c>
      <c r="V71" s="45" t="str">
        <f t="shared" si="12"/>
        <v>Yes</v>
      </c>
      <c r="W71" s="45" t="str">
        <f t="shared" si="13"/>
        <v>Yes</v>
      </c>
      <c r="X71" s="72" t="s">
        <v>289</v>
      </c>
      <c r="Y71" s="3"/>
      <c r="Z71" s="7">
        <v>5.3940912200247423E-4</v>
      </c>
      <c r="AA71" s="8">
        <v>4.7338642690498376E-4</v>
      </c>
      <c r="AB71" s="8">
        <v>7.6838379021941061E-4</v>
      </c>
      <c r="AC71" s="9">
        <v>3.6745186505895581E-4</v>
      </c>
      <c r="AD71" s="7">
        <v>1.6071938481339102E-5</v>
      </c>
      <c r="AE71" s="8">
        <v>8.7271810857128971E-5</v>
      </c>
      <c r="AF71" s="8">
        <v>1.0667569905568662E-4</v>
      </c>
      <c r="AG71" s="9">
        <v>4.6739679135579916E-4</v>
      </c>
      <c r="AH71" s="7">
        <v>2.8027436316084396E-4</v>
      </c>
      <c r="AI71" s="8">
        <v>3.0585053910423514E-4</v>
      </c>
      <c r="AJ71" s="8">
        <v>1.6916450414107884E-4</v>
      </c>
      <c r="AK71" s="9">
        <v>1.1335606774070536E-4</v>
      </c>
      <c r="AM71" s="69">
        <f t="shared" si="8"/>
        <v>-1.6653033984509289</v>
      </c>
      <c r="AN71" s="69">
        <f t="shared" si="9"/>
        <v>-1.3065784907551006</v>
      </c>
      <c r="AO71" s="3"/>
      <c r="AP71" s="7">
        <v>1.9031717584294446E-3</v>
      </c>
      <c r="AQ71" s="8">
        <v>2.7124707375827148E-3</v>
      </c>
      <c r="AR71" s="8">
        <v>2.6938994862332473E-3</v>
      </c>
      <c r="AS71" s="9">
        <v>2.5743184218876719E-3</v>
      </c>
      <c r="AT71" s="7">
        <v>1.0260819146673554E-3</v>
      </c>
      <c r="AU71" s="8">
        <v>9.8727906247023187E-4</v>
      </c>
      <c r="AV71" s="8">
        <v>6.0023937576376757E-4</v>
      </c>
      <c r="AW71" s="9">
        <v>4.7279379894084669E-4</v>
      </c>
      <c r="AX71" s="7">
        <v>9.5150831718884669E-4</v>
      </c>
      <c r="AY71" s="8">
        <v>9.1094405043361487E-4</v>
      </c>
      <c r="AZ71" s="8">
        <v>7.2955472104490042E-4</v>
      </c>
      <c r="BA71" s="9">
        <v>1.1000816038987289E-3</v>
      </c>
      <c r="BC71" s="69">
        <f t="shared" si="10"/>
        <v>-1.6791523198807068</v>
      </c>
      <c r="BD71" s="61">
        <f t="shared" si="11"/>
        <v>-1.4206374244435616</v>
      </c>
    </row>
    <row r="72" spans="1:56" ht="82" customHeight="1" thickBot="1" x14ac:dyDescent="0.25">
      <c r="A72" s="48" t="s">
        <v>401</v>
      </c>
      <c r="B72" s="62"/>
      <c r="C72" s="49">
        <v>25.42</v>
      </c>
      <c r="D72" s="49">
        <v>1059.3699999999999</v>
      </c>
      <c r="E72" s="49">
        <v>-2</v>
      </c>
      <c r="F72" s="49">
        <v>1059.3865500000002</v>
      </c>
      <c r="G72" s="49">
        <f t="shared" si="7"/>
        <v>1.6550000000279397E-2</v>
      </c>
      <c r="H72" s="75">
        <v>2119.7804000000001</v>
      </c>
      <c r="I72" s="49"/>
      <c r="J72" s="49">
        <v>4</v>
      </c>
      <c r="K72" s="49">
        <v>5</v>
      </c>
      <c r="L72" s="49">
        <v>1</v>
      </c>
      <c r="M72" s="49">
        <v>1</v>
      </c>
      <c r="N72" s="49"/>
      <c r="O72" s="49"/>
      <c r="P72" s="49"/>
      <c r="Q72" s="49" t="s">
        <v>59</v>
      </c>
      <c r="R72" s="49"/>
      <c r="S72" s="49"/>
      <c r="T72" s="49" t="s">
        <v>216</v>
      </c>
      <c r="U72" s="63" t="s">
        <v>291</v>
      </c>
      <c r="V72" s="49" t="str">
        <f t="shared" si="12"/>
        <v>Yes</v>
      </c>
      <c r="W72" s="49" t="str">
        <f t="shared" si="13"/>
        <v>Yes</v>
      </c>
      <c r="X72" s="55" t="s">
        <v>292</v>
      </c>
      <c r="Y72" s="3"/>
      <c r="Z72" s="7">
        <v>5.2626809947491342E-4</v>
      </c>
      <c r="AA72" s="8">
        <v>2.7755835153608189E-4</v>
      </c>
      <c r="AB72" s="8">
        <v>2.207944686167127E-4</v>
      </c>
      <c r="AC72" s="9">
        <v>4.0814960066528375E-4</v>
      </c>
      <c r="AD72" s="7">
        <v>3.1319978198913307E-4</v>
      </c>
      <c r="AE72" s="8">
        <v>1.9252334498057975E-4</v>
      </c>
      <c r="AF72" s="8">
        <v>3.7529846929740029E-4</v>
      </c>
      <c r="AG72" s="9">
        <v>4.7041870452388862E-4</v>
      </c>
      <c r="AH72" s="7">
        <v>9.452513950705869E-5</v>
      </c>
      <c r="AI72" s="8">
        <v>9.4681865871439649E-5</v>
      </c>
      <c r="AJ72" s="8">
        <v>9.2821424972972324E-5</v>
      </c>
      <c r="AK72" s="9">
        <v>3.5107074059139837E-5</v>
      </c>
      <c r="AM72" s="69">
        <f t="shared" si="8"/>
        <v>-8.4309775896681566E-2</v>
      </c>
      <c r="AN72" s="69">
        <f t="shared" si="9"/>
        <v>-2.1756362525661475</v>
      </c>
      <c r="AO72" s="3"/>
      <c r="AP72" s="7">
        <v>9.693772315433638E-4</v>
      </c>
      <c r="AQ72" s="8">
        <v>7.8371306183176281E-4</v>
      </c>
      <c r="AR72" s="8">
        <v>8.1807714209256369E-4</v>
      </c>
      <c r="AS72" s="9">
        <v>6.5996009222067794E-4</v>
      </c>
      <c r="AT72" s="7">
        <v>3.2328527513988904E-4</v>
      </c>
      <c r="AU72" s="8">
        <v>6.6003798121243285E-4</v>
      </c>
      <c r="AV72" s="8">
        <v>3.2263199890577486E-4</v>
      </c>
      <c r="AW72" s="9">
        <v>4.8681788325076589E-4</v>
      </c>
      <c r="AX72" s="7">
        <v>2.7769322235458085E-4</v>
      </c>
      <c r="AY72" s="8">
        <v>2.8022062066601503E-4</v>
      </c>
      <c r="AZ72" s="8">
        <v>1.9745375319389752E-4</v>
      </c>
      <c r="BA72" s="9">
        <v>8.9231384706772521E-6</v>
      </c>
      <c r="BC72" s="69">
        <f t="shared" si="10"/>
        <v>-0.84984475478128085</v>
      </c>
      <c r="BD72" s="61">
        <f t="shared" si="11"/>
        <v>-2.0798442465819393</v>
      </c>
    </row>
    <row r="73" spans="1:56" ht="70" customHeight="1" x14ac:dyDescent="0.2">
      <c r="A73" s="44" t="s">
        <v>286</v>
      </c>
      <c r="B73" s="56"/>
      <c r="C73" s="45">
        <v>26.79</v>
      </c>
      <c r="D73" s="45">
        <v>1204.9100000000001</v>
      </c>
      <c r="E73" s="45">
        <v>-2</v>
      </c>
      <c r="F73" s="45">
        <v>1204.93425</v>
      </c>
      <c r="G73" s="45">
        <f t="shared" si="7"/>
        <v>2.4249999999938154E-2</v>
      </c>
      <c r="H73" s="46">
        <v>2410.8757999999998</v>
      </c>
      <c r="I73" s="45"/>
      <c r="J73" s="45">
        <v>4</v>
      </c>
      <c r="K73" s="45">
        <v>5</v>
      </c>
      <c r="L73" s="45">
        <v>1</v>
      </c>
      <c r="M73" s="45">
        <v>2</v>
      </c>
      <c r="N73" s="45"/>
      <c r="O73" s="45"/>
      <c r="P73" s="45"/>
      <c r="Q73" s="45" t="s">
        <v>58</v>
      </c>
      <c r="R73" s="45"/>
      <c r="S73" s="45"/>
      <c r="T73" s="45" t="s">
        <v>216</v>
      </c>
      <c r="U73" s="45" t="s">
        <v>294</v>
      </c>
      <c r="V73" s="45" t="str">
        <f t="shared" si="12"/>
        <v>Yes</v>
      </c>
      <c r="W73" s="45" t="str">
        <f t="shared" si="13"/>
        <v>Yes</v>
      </c>
      <c r="X73" s="72" t="s">
        <v>295</v>
      </c>
      <c r="Y73" s="3"/>
      <c r="Z73" s="7">
        <v>4.8240090722118074E-4</v>
      </c>
      <c r="AA73" s="8">
        <v>8.6821186458096978E-4</v>
      </c>
      <c r="AB73" s="8">
        <v>5.4452333295382119E-4</v>
      </c>
      <c r="AC73" s="9">
        <v>7.0130842302913948E-4</v>
      </c>
      <c r="AD73" s="7">
        <v>3.1329275151655743E-4</v>
      </c>
      <c r="AE73" s="8">
        <v>2.9700813714338554E-4</v>
      </c>
      <c r="AF73" s="8">
        <v>1.2308140735574241E-4</v>
      </c>
      <c r="AG73" s="9">
        <v>2.8531701255700968E-4</v>
      </c>
      <c r="AH73" s="7">
        <v>3.5021457459246584E-4</v>
      </c>
      <c r="AI73" s="8">
        <v>8.5245980453558048E-4</v>
      </c>
      <c r="AJ73" s="8">
        <v>1.8949958199685277E-4</v>
      </c>
      <c r="AK73" s="9">
        <v>5.0279041526759768E-4</v>
      </c>
      <c r="AM73" s="69">
        <f t="shared" si="8"/>
        <v>-1.3498091317528058</v>
      </c>
      <c r="AN73" s="69">
        <f t="shared" si="9"/>
        <v>-0.45436667573627604</v>
      </c>
      <c r="AO73" s="3"/>
      <c r="AP73" s="7">
        <v>5.6491828998847657E-3</v>
      </c>
      <c r="AQ73" s="8">
        <v>7.067965788744285E-3</v>
      </c>
      <c r="AR73" s="8">
        <v>6.70731717948422E-3</v>
      </c>
      <c r="AS73" s="9">
        <v>5.4242796914226142E-3</v>
      </c>
      <c r="AT73" s="7">
        <v>1.0238389651653136E-3</v>
      </c>
      <c r="AU73" s="8">
        <v>5.6450578876295564E-4</v>
      </c>
      <c r="AV73" s="8">
        <v>2.62648700168056E-4</v>
      </c>
      <c r="AW73" s="9">
        <v>3.9007648695467601E-4</v>
      </c>
      <c r="AX73" s="7">
        <v>1.4734726724318456E-3</v>
      </c>
      <c r="AY73" s="8">
        <v>1.3046774328741492E-3</v>
      </c>
      <c r="AZ73" s="8">
        <v>1.4959636281459605E-3</v>
      </c>
      <c r="BA73" s="9">
        <v>2.7277729693078306E-4</v>
      </c>
      <c r="BC73" s="69">
        <f t="shared" si="10"/>
        <v>-3.4709134425693327</v>
      </c>
      <c r="BD73" s="61">
        <f t="shared" si="11"/>
        <v>-2.4502206876277373</v>
      </c>
    </row>
    <row r="74" spans="1:56" ht="66" customHeight="1" thickBot="1" x14ac:dyDescent="0.25">
      <c r="A74" s="48" t="s">
        <v>290</v>
      </c>
      <c r="B74" s="62"/>
      <c r="C74" s="49">
        <v>27.61</v>
      </c>
      <c r="D74" s="49">
        <v>1204.9100000000001</v>
      </c>
      <c r="E74" s="49">
        <v>-2</v>
      </c>
      <c r="F74" s="49">
        <v>1204.93425</v>
      </c>
      <c r="G74" s="49">
        <f t="shared" si="7"/>
        <v>2.4249999999938154E-2</v>
      </c>
      <c r="H74" s="50">
        <v>2410.8757999999998</v>
      </c>
      <c r="I74" s="49"/>
      <c r="J74" s="49">
        <v>4</v>
      </c>
      <c r="K74" s="49">
        <v>5</v>
      </c>
      <c r="L74" s="49">
        <v>1</v>
      </c>
      <c r="M74" s="49">
        <v>2</v>
      </c>
      <c r="N74" s="49"/>
      <c r="O74" s="49"/>
      <c r="P74" s="49"/>
      <c r="Q74" s="49" t="s">
        <v>59</v>
      </c>
      <c r="R74" s="49"/>
      <c r="S74" s="49"/>
      <c r="T74" s="49" t="s">
        <v>216</v>
      </c>
      <c r="U74" s="49"/>
      <c r="V74" s="49" t="str">
        <f t="shared" si="12"/>
        <v>Yes</v>
      </c>
      <c r="W74" s="49" t="str">
        <f t="shared" si="13"/>
        <v>Yes</v>
      </c>
      <c r="X74" s="55" t="s">
        <v>297</v>
      </c>
      <c r="Y74" s="3"/>
      <c r="Z74" s="7">
        <v>1.6317114633203599E-4</v>
      </c>
      <c r="AA74" s="8">
        <v>3.0114269049851314E-4</v>
      </c>
      <c r="AB74" s="8">
        <v>3.1271538930516078E-4</v>
      </c>
      <c r="AC74" s="9">
        <v>2.9831948588396865E-4</v>
      </c>
      <c r="AD74" s="7">
        <v>2.9690924254765805E-4</v>
      </c>
      <c r="AE74" s="8">
        <v>9.5564227275166537E-5</v>
      </c>
      <c r="AF74" s="8">
        <v>1.7124345109950564E-4</v>
      </c>
      <c r="AG74" s="9">
        <v>1.0132395030661049E-4</v>
      </c>
      <c r="AH74" s="7">
        <v>1.6245966054365379E-4</v>
      </c>
      <c r="AI74" s="8">
        <v>4.812648469096831E-5</v>
      </c>
      <c r="AJ74" s="8">
        <v>2.7510615468460004E-4</v>
      </c>
      <c r="AK74" s="9">
        <v>2.4088543449399556E-4</v>
      </c>
      <c r="AM74" s="69">
        <f t="shared" si="8"/>
        <v>-0.69328965831602474</v>
      </c>
      <c r="AN74" s="69">
        <f t="shared" si="9"/>
        <v>-0.56561550914453529</v>
      </c>
      <c r="AO74" s="3"/>
      <c r="AP74" s="7">
        <v>1.6729238679274714E-3</v>
      </c>
      <c r="AQ74" s="8">
        <v>2.0804750818560892E-3</v>
      </c>
      <c r="AR74" s="8">
        <v>1.9482059334017894E-3</v>
      </c>
      <c r="AS74" s="9">
        <v>2.0284488006113953E-3</v>
      </c>
      <c r="AT74" s="7">
        <v>5.5070309174586724E-4</v>
      </c>
      <c r="AU74" s="8">
        <v>6.3589955822657455E-4</v>
      </c>
      <c r="AV74" s="8">
        <v>7.8263340624967986E-4</v>
      </c>
      <c r="AW74" s="9">
        <v>1.216897097852947E-4</v>
      </c>
      <c r="AX74" s="7">
        <v>6.9237759062559454E-4</v>
      </c>
      <c r="AY74" s="8">
        <v>3.5569732063671442E-4</v>
      </c>
      <c r="AZ74" s="8">
        <v>2.6558344362157189E-4</v>
      </c>
      <c r="BA74" s="9">
        <v>4.7378457030746389E-4</v>
      </c>
      <c r="BC74" s="69">
        <f t="shared" si="10"/>
        <v>-1.8863365905011842</v>
      </c>
      <c r="BD74" s="61">
        <f t="shared" si="11"/>
        <v>-2.1125812574793423</v>
      </c>
    </row>
    <row r="75" spans="1:56" ht="103" customHeight="1" x14ac:dyDescent="0.2">
      <c r="A75" s="44" t="s">
        <v>293</v>
      </c>
      <c r="B75" s="56" t="s">
        <v>299</v>
      </c>
      <c r="C75" s="45">
        <v>19.510000000000002</v>
      </c>
      <c r="D75" s="45">
        <v>1002.89</v>
      </c>
      <c r="E75" s="45">
        <v>-2</v>
      </c>
      <c r="F75" s="45">
        <v>1002.8627000000001</v>
      </c>
      <c r="G75" s="45">
        <f t="shared" si="7"/>
        <v>2.7299999999854663E-2</v>
      </c>
      <c r="H75" s="46">
        <v>2006.7327000000002</v>
      </c>
      <c r="I75" s="45"/>
      <c r="J75" s="45">
        <v>6</v>
      </c>
      <c r="K75" s="45">
        <v>5</v>
      </c>
      <c r="L75" s="45"/>
      <c r="M75" s="45"/>
      <c r="N75" s="45"/>
      <c r="O75" s="45"/>
      <c r="P75" s="45"/>
      <c r="Q75" s="45" t="s">
        <v>58</v>
      </c>
      <c r="R75" s="45"/>
      <c r="S75" s="45"/>
      <c r="T75" s="45" t="s">
        <v>216</v>
      </c>
      <c r="U75" s="45" t="s">
        <v>300</v>
      </c>
      <c r="V75" s="45" t="str">
        <f t="shared" si="12"/>
        <v>No</v>
      </c>
      <c r="W75" s="45" t="str">
        <f t="shared" si="13"/>
        <v>No</v>
      </c>
      <c r="X75" s="53" t="s">
        <v>301</v>
      </c>
      <c r="Y75" s="3"/>
      <c r="Z75" s="7">
        <v>1.9981895562545395E-4</v>
      </c>
      <c r="AA75" s="8">
        <v>2.5913732702907921E-4</v>
      </c>
      <c r="AB75" s="8">
        <v>2.7483640424355653E-4</v>
      </c>
      <c r="AC75" s="9">
        <v>2.4629118004117797E-4</v>
      </c>
      <c r="AD75" s="7">
        <v>1.0852285925537141E-3</v>
      </c>
      <c r="AE75" s="8">
        <v>9.953810462903672E-4</v>
      </c>
      <c r="AF75" s="8">
        <v>1.1280016745638184E-3</v>
      </c>
      <c r="AG75" s="9">
        <v>1.1755838713427527E-3</v>
      </c>
      <c r="AH75" s="7">
        <v>1.3501851552363182E-3</v>
      </c>
      <c r="AI75" s="8">
        <v>1.2553307294276765E-3</v>
      </c>
      <c r="AJ75" s="8">
        <v>1.3145038916934375E-3</v>
      </c>
      <c r="AK75" s="9">
        <v>1.3660008712463947E-3</v>
      </c>
      <c r="AM75" s="69">
        <f t="shared" si="8"/>
        <v>2.1613349158877591</v>
      </c>
      <c r="AN75" s="69">
        <f t="shared" si="9"/>
        <v>2.4312049475193822</v>
      </c>
      <c r="AO75" s="3"/>
      <c r="AP75" s="7">
        <v>1.6251666720599548E-4</v>
      </c>
      <c r="AQ75" s="8">
        <v>1.4274401954519005E-4</v>
      </c>
      <c r="AR75" s="8">
        <v>2.6120754846330722E-4</v>
      </c>
      <c r="AS75" s="9">
        <v>2.000899129983919E-4</v>
      </c>
      <c r="AT75" s="7">
        <v>1.3365665073458593E-3</v>
      </c>
      <c r="AU75" s="8">
        <v>2.0507258444541466E-3</v>
      </c>
      <c r="AV75" s="8">
        <v>1.3453404452657626E-3</v>
      </c>
      <c r="AW75" s="9">
        <v>1.9132093069634023E-3</v>
      </c>
      <c r="AX75" s="7">
        <v>1.226446727256168E-3</v>
      </c>
      <c r="AY75" s="8">
        <v>1.1349393410858338E-3</v>
      </c>
      <c r="AZ75" s="8">
        <v>1.3155525765007718E-3</v>
      </c>
      <c r="BA75" s="9">
        <v>9.1283898676722893E-4</v>
      </c>
      <c r="BC75" s="69">
        <f t="shared" si="10"/>
        <v>3.1159848784505897</v>
      </c>
      <c r="BD75" s="61">
        <f t="shared" si="11"/>
        <v>2.5819571201914866</v>
      </c>
    </row>
    <row r="76" spans="1:56" ht="104" customHeight="1" thickBot="1" x14ac:dyDescent="0.25">
      <c r="A76" s="48" t="s">
        <v>296</v>
      </c>
      <c r="B76" s="62" t="s">
        <v>303</v>
      </c>
      <c r="C76" s="49">
        <v>22.06</v>
      </c>
      <c r="D76" s="49">
        <v>1002.86</v>
      </c>
      <c r="E76" s="49">
        <v>-2</v>
      </c>
      <c r="F76" s="49">
        <v>1002.8627000000001</v>
      </c>
      <c r="G76" s="49">
        <f t="shared" si="7"/>
        <v>2.7000000001180524E-3</v>
      </c>
      <c r="H76" s="50">
        <v>2006.7327000000002</v>
      </c>
      <c r="I76" s="49"/>
      <c r="J76" s="49">
        <v>6</v>
      </c>
      <c r="K76" s="49">
        <v>5</v>
      </c>
      <c r="L76" s="49"/>
      <c r="M76" s="49"/>
      <c r="N76" s="49"/>
      <c r="O76" s="49"/>
      <c r="P76" s="49"/>
      <c r="Q76" s="49" t="s">
        <v>59</v>
      </c>
      <c r="R76" s="49"/>
      <c r="S76" s="49"/>
      <c r="T76" s="49" t="s">
        <v>216</v>
      </c>
      <c r="U76" s="49" t="s">
        <v>300</v>
      </c>
      <c r="V76" s="49" t="str">
        <f t="shared" si="12"/>
        <v>No</v>
      </c>
      <c r="W76" s="49" t="str">
        <f t="shared" si="13"/>
        <v>No</v>
      </c>
      <c r="X76" s="55" t="s">
        <v>304</v>
      </c>
      <c r="Y76" s="3"/>
      <c r="Z76" s="7">
        <v>4.1698310299966484E-4</v>
      </c>
      <c r="AA76" s="8">
        <v>4.8662425268251961E-4</v>
      </c>
      <c r="AB76" s="8">
        <v>4.2909343644869719E-4</v>
      </c>
      <c r="AC76" s="9">
        <v>4.8950110633704327E-4</v>
      </c>
      <c r="AD76" s="7">
        <v>1.5881315986394147E-3</v>
      </c>
      <c r="AE76" s="8">
        <v>1.6399592120105444E-3</v>
      </c>
      <c r="AF76" s="8">
        <v>2.0015456022885784E-3</v>
      </c>
      <c r="AG76" s="9">
        <v>1.5554826903008583E-3</v>
      </c>
      <c r="AH76" s="7">
        <v>2.4088241185976291E-3</v>
      </c>
      <c r="AI76" s="8">
        <v>2.6049172903426566E-3</v>
      </c>
      <c r="AJ76" s="8">
        <v>2.0503008461793541E-3</v>
      </c>
      <c r="AK76" s="9">
        <v>2.1576672835028989E-3</v>
      </c>
      <c r="AM76" s="69">
        <f t="shared" si="8"/>
        <v>1.8966913229350433</v>
      </c>
      <c r="AN76" s="69">
        <f t="shared" si="9"/>
        <v>2.3393514076702622</v>
      </c>
      <c r="AO76" s="3"/>
      <c r="AP76" s="7">
        <v>1.7247095831492146E-4</v>
      </c>
      <c r="AQ76" s="8">
        <v>1.322862885809706E-4</v>
      </c>
      <c r="AR76" s="8">
        <v>1.8741932186610341E-4</v>
      </c>
      <c r="AS76" s="9">
        <v>1.793370914914429E-4</v>
      </c>
      <c r="AT76" s="7">
        <v>4.2971043584316216E-3</v>
      </c>
      <c r="AU76" s="8">
        <v>2.7899710839902666E-3</v>
      </c>
      <c r="AV76" s="8">
        <v>4.2169037744937644E-3</v>
      </c>
      <c r="AW76" s="9">
        <v>2.843701108215363E-3</v>
      </c>
      <c r="AX76" s="7">
        <v>6.7164164826695842E-3</v>
      </c>
      <c r="AY76" s="8">
        <v>5.5197751414274064E-3</v>
      </c>
      <c r="AZ76" s="8">
        <v>6.3190630751570843E-3</v>
      </c>
      <c r="BA76" s="9">
        <v>5.4179148884669114E-3</v>
      </c>
      <c r="BC76" s="69">
        <f t="shared" si="10"/>
        <v>4.3970049678342242</v>
      </c>
      <c r="BD76" s="61">
        <f t="shared" si="11"/>
        <v>5.1578601078522706</v>
      </c>
    </row>
    <row r="77" spans="1:56" ht="114" customHeight="1" x14ac:dyDescent="0.2">
      <c r="A77" s="44" t="s">
        <v>298</v>
      </c>
      <c r="B77" s="56" t="s">
        <v>306</v>
      </c>
      <c r="C77" s="45">
        <v>22.87</v>
      </c>
      <c r="D77" s="45">
        <v>1075.9100000000001</v>
      </c>
      <c r="E77" s="45">
        <v>-2</v>
      </c>
      <c r="F77" s="45">
        <v>1075.89165</v>
      </c>
      <c r="G77" s="45">
        <f t="shared" si="7"/>
        <v>1.8350000000054933E-2</v>
      </c>
      <c r="H77" s="46">
        <v>2152.7905999999998</v>
      </c>
      <c r="I77" s="45"/>
      <c r="J77" s="45">
        <v>6</v>
      </c>
      <c r="K77" s="45">
        <v>5</v>
      </c>
      <c r="L77" s="45">
        <v>1</v>
      </c>
      <c r="M77" s="45"/>
      <c r="N77" s="45"/>
      <c r="O77" s="45"/>
      <c r="P77" s="45"/>
      <c r="Q77" s="45" t="s">
        <v>58</v>
      </c>
      <c r="R77" s="45"/>
      <c r="S77" s="45"/>
      <c r="T77" s="45" t="s">
        <v>216</v>
      </c>
      <c r="U77" s="45" t="s">
        <v>307</v>
      </c>
      <c r="V77" s="45" t="str">
        <f t="shared" si="12"/>
        <v>No</v>
      </c>
      <c r="W77" s="45" t="str">
        <f t="shared" si="13"/>
        <v>Yes</v>
      </c>
      <c r="X77" s="53" t="s">
        <v>308</v>
      </c>
      <c r="Y77" s="3"/>
      <c r="Z77" s="7">
        <v>2.1210510093662943E-3</v>
      </c>
      <c r="AA77" s="8">
        <v>2.1428471895635882E-3</v>
      </c>
      <c r="AB77" s="8">
        <v>3.0040995827511673E-3</v>
      </c>
      <c r="AC77" s="9">
        <v>2.2292381300478281E-3</v>
      </c>
      <c r="AD77" s="7">
        <v>1.3941212905735887E-2</v>
      </c>
      <c r="AE77" s="8">
        <v>1.2102199151506891E-2</v>
      </c>
      <c r="AF77" s="8">
        <v>1.1916684674965081E-2</v>
      </c>
      <c r="AG77" s="9">
        <v>1.1056010610914751E-2</v>
      </c>
      <c r="AH77" s="7">
        <v>1.4854566745026681E-2</v>
      </c>
      <c r="AI77" s="8">
        <v>1.2280761076038368E-2</v>
      </c>
      <c r="AJ77" s="8">
        <v>1.6332389621257937E-2</v>
      </c>
      <c r="AK77" s="9">
        <v>1.1557022664045026E-2</v>
      </c>
      <c r="AM77" s="69">
        <f t="shared" si="8"/>
        <v>2.3676763201226509</v>
      </c>
      <c r="AN77" s="69">
        <f t="shared" si="9"/>
        <v>2.5345008302277958</v>
      </c>
      <c r="AO77" s="3"/>
      <c r="AP77" s="7">
        <v>1.6838991960542659E-3</v>
      </c>
      <c r="AQ77" s="8">
        <v>1.9028627052931364E-3</v>
      </c>
      <c r="AR77" s="8">
        <v>1.7110853315836991E-3</v>
      </c>
      <c r="AS77" s="9">
        <v>1.5895397475755647E-3</v>
      </c>
      <c r="AT77" s="7">
        <v>1.5527078431860016E-2</v>
      </c>
      <c r="AU77" s="8">
        <v>1.7851056137624232E-2</v>
      </c>
      <c r="AV77" s="8">
        <v>1.5291003445698979E-2</v>
      </c>
      <c r="AW77" s="9">
        <v>1.8035868585780161E-2</v>
      </c>
      <c r="AX77" s="7">
        <v>1.0692023808050705E-2</v>
      </c>
      <c r="AY77" s="8">
        <v>1.2153488320456656E-2</v>
      </c>
      <c r="AZ77" s="8">
        <v>1.2700637547587544E-2</v>
      </c>
      <c r="BA77" s="9">
        <v>1.2117271739998174E-2</v>
      </c>
      <c r="BC77" s="69">
        <f t="shared" si="10"/>
        <v>3.2757664032817542</v>
      </c>
      <c r="BD77" s="61">
        <f t="shared" si="11"/>
        <v>2.7908538711084936</v>
      </c>
    </row>
    <row r="78" spans="1:56" ht="59" customHeight="1" x14ac:dyDescent="0.2">
      <c r="A78" s="58" t="s">
        <v>302</v>
      </c>
      <c r="C78" s="2">
        <v>24.35</v>
      </c>
      <c r="D78" s="2">
        <v>1075.8800000000001</v>
      </c>
      <c r="E78" s="2">
        <v>-2</v>
      </c>
      <c r="F78" s="2">
        <v>1075.89165</v>
      </c>
      <c r="G78" s="2">
        <f t="shared" si="7"/>
        <v>1.1649999999917782E-2</v>
      </c>
      <c r="H78" s="59">
        <v>2152.7905999999998</v>
      </c>
      <c r="J78" s="2">
        <v>6</v>
      </c>
      <c r="K78" s="2">
        <v>5</v>
      </c>
      <c r="L78" s="2">
        <v>1</v>
      </c>
      <c r="Q78" s="2" t="s">
        <v>59</v>
      </c>
      <c r="T78" s="2" t="s">
        <v>216</v>
      </c>
      <c r="V78" s="2" t="str">
        <f t="shared" si="12"/>
        <v>No</v>
      </c>
      <c r="W78" s="2" t="str">
        <f t="shared" si="13"/>
        <v>Yes</v>
      </c>
      <c r="X78" s="61" t="s">
        <v>310</v>
      </c>
      <c r="Y78" s="3"/>
      <c r="Z78" s="7">
        <v>6.0164483298497462E-3</v>
      </c>
      <c r="AA78" s="8">
        <v>6.6231177849111946E-3</v>
      </c>
      <c r="AB78" s="8">
        <v>4.9275126826630877E-3</v>
      </c>
      <c r="AC78" s="9">
        <v>6.6177361143384241E-3</v>
      </c>
      <c r="AD78" s="7">
        <v>3.7467060321487453E-3</v>
      </c>
      <c r="AE78" s="8">
        <v>4.3218286000144719E-3</v>
      </c>
      <c r="AF78" s="8">
        <v>2.7805830079028855E-3</v>
      </c>
      <c r="AG78" s="9">
        <v>3.8445650727810012E-3</v>
      </c>
      <c r="AH78" s="7">
        <v>2.1325442109229507E-3</v>
      </c>
      <c r="AI78" s="8">
        <v>1.8651633025790143E-3</v>
      </c>
      <c r="AJ78" s="8">
        <v>1.6464762085242389E-3</v>
      </c>
      <c r="AK78" s="9">
        <v>1.3610720603745663E-3</v>
      </c>
      <c r="AM78" s="69">
        <f t="shared" si="8"/>
        <v>-0.71890546944704403</v>
      </c>
      <c r="AN78" s="69">
        <f t="shared" si="9"/>
        <v>-1.7875918630198147</v>
      </c>
      <c r="AO78" s="3"/>
      <c r="AP78" s="7">
        <v>6.7253269032686346E-3</v>
      </c>
      <c r="AQ78" s="8">
        <v>7.4414459152487723E-3</v>
      </c>
      <c r="AR78" s="8">
        <v>6.9771683856865259E-3</v>
      </c>
      <c r="AS78" s="9">
        <v>7.80583968569882E-3</v>
      </c>
      <c r="AT78" s="7">
        <v>5.841955791950737E-3</v>
      </c>
      <c r="AU78" s="8">
        <v>6.2689755316725623E-3</v>
      </c>
      <c r="AV78" s="8">
        <v>4.1791627791393183E-3</v>
      </c>
      <c r="AW78" s="9">
        <v>5.6629132429603388E-3</v>
      </c>
      <c r="AX78" s="7">
        <v>4.0069944210439799E-3</v>
      </c>
      <c r="AY78" s="8">
        <v>5.160268303114752E-3</v>
      </c>
      <c r="AZ78" s="8">
        <v>4.2410191537817932E-3</v>
      </c>
      <c r="BA78" s="9">
        <v>4.4500366885246228E-3</v>
      </c>
      <c r="BC78" s="69">
        <f t="shared" si="10"/>
        <v>-0.39913384072908864</v>
      </c>
      <c r="BD78" s="61">
        <f t="shared" si="11"/>
        <v>-0.69695617780419361</v>
      </c>
    </row>
    <row r="79" spans="1:56" ht="114" customHeight="1" x14ac:dyDescent="0.2">
      <c r="A79" s="58" t="s">
        <v>402</v>
      </c>
      <c r="B79" s="1" t="s">
        <v>312</v>
      </c>
      <c r="C79" s="2">
        <v>25.84</v>
      </c>
      <c r="D79" s="2">
        <v>1075.8900000000001</v>
      </c>
      <c r="E79" s="2">
        <v>-2</v>
      </c>
      <c r="F79" s="2">
        <v>1075.89165</v>
      </c>
      <c r="G79" s="2">
        <f t="shared" si="7"/>
        <v>1.6499999999268766E-3</v>
      </c>
      <c r="H79" s="59">
        <v>2152.7905999999998</v>
      </c>
      <c r="J79" s="2">
        <v>6</v>
      </c>
      <c r="K79" s="2">
        <v>5</v>
      </c>
      <c r="L79" s="2">
        <v>1</v>
      </c>
      <c r="Q79" s="2" t="s">
        <v>68</v>
      </c>
      <c r="T79" s="2" t="s">
        <v>216</v>
      </c>
      <c r="U79" s="2" t="s">
        <v>307</v>
      </c>
      <c r="V79" s="2" t="str">
        <f t="shared" si="12"/>
        <v>No</v>
      </c>
      <c r="W79" s="2" t="str">
        <f t="shared" si="13"/>
        <v>Yes</v>
      </c>
      <c r="X79" s="61" t="s">
        <v>313</v>
      </c>
      <c r="Y79" s="3"/>
      <c r="Z79" s="7">
        <v>1.4663449048516625E-2</v>
      </c>
      <c r="AA79" s="8">
        <v>1.3243618618288584E-2</v>
      </c>
      <c r="AB79" s="8">
        <v>1.5497577590210549E-2</v>
      </c>
      <c r="AC79" s="9">
        <v>1.1879924867262019E-2</v>
      </c>
      <c r="AD79" s="7">
        <v>0.10371268608228608</v>
      </c>
      <c r="AE79" s="8">
        <v>0.11718731204819088</v>
      </c>
      <c r="AF79" s="8">
        <v>9.6088298531112254E-2</v>
      </c>
      <c r="AG79" s="9">
        <v>8.9236653565644017E-2</v>
      </c>
      <c r="AH79" s="7">
        <v>0.11693455127191098</v>
      </c>
      <c r="AI79" s="8">
        <v>0.10443635144081787</v>
      </c>
      <c r="AJ79" s="8">
        <v>0.12341383520663714</v>
      </c>
      <c r="AK79" s="9">
        <v>9.9250766579965954E-2</v>
      </c>
      <c r="AM79" s="69">
        <f t="shared" si="8"/>
        <v>2.8773300654829903</v>
      </c>
      <c r="AN79" s="69">
        <f t="shared" si="9"/>
        <v>3.0057262503858353</v>
      </c>
      <c r="AO79" s="3"/>
      <c r="AP79" s="7">
        <v>7.3241259497551954E-3</v>
      </c>
      <c r="AQ79" s="8">
        <v>7.2468595418342793E-3</v>
      </c>
      <c r="AR79" s="8">
        <v>8.1623321440005368E-3</v>
      </c>
      <c r="AS79" s="9">
        <v>6.8174231663103062E-3</v>
      </c>
      <c r="AT79" s="7">
        <v>7.7241100806084914E-2</v>
      </c>
      <c r="AU79" s="8">
        <v>9.1985651092438128E-2</v>
      </c>
      <c r="AV79" s="8">
        <v>8.1950124960412526E-2</v>
      </c>
      <c r="AW79" s="9">
        <v>7.1859093020019638E-2</v>
      </c>
      <c r="AX79" s="7">
        <v>6.7464766143237487E-2</v>
      </c>
      <c r="AY79" s="8">
        <v>6.9081829617330615E-2</v>
      </c>
      <c r="AZ79" s="8">
        <v>7.2968590190569241E-2</v>
      </c>
      <c r="BA79" s="9">
        <v>7.6688009273554805E-2</v>
      </c>
      <c r="BC79" s="69">
        <f t="shared" si="10"/>
        <v>3.4504286145527701</v>
      </c>
      <c r="BD79" s="61">
        <f t="shared" si="11"/>
        <v>3.2757735760488145</v>
      </c>
    </row>
    <row r="80" spans="1:56" ht="122" customHeight="1" thickBot="1" x14ac:dyDescent="0.25">
      <c r="A80" s="48" t="s">
        <v>403</v>
      </c>
      <c r="B80" s="62" t="s">
        <v>315</v>
      </c>
      <c r="C80" s="49">
        <v>28.15</v>
      </c>
      <c r="D80" s="49">
        <v>1075.9000000000001</v>
      </c>
      <c r="E80" s="49">
        <v>-2</v>
      </c>
      <c r="F80" s="49">
        <v>1075.89165</v>
      </c>
      <c r="G80" s="49">
        <f t="shared" si="7"/>
        <v>8.3500000000640284E-3</v>
      </c>
      <c r="H80" s="50">
        <v>2152.7905999999998</v>
      </c>
      <c r="I80" s="49"/>
      <c r="J80" s="49">
        <v>6</v>
      </c>
      <c r="K80" s="49">
        <v>5</v>
      </c>
      <c r="L80" s="49">
        <v>1</v>
      </c>
      <c r="M80" s="49"/>
      <c r="N80" s="49"/>
      <c r="O80" s="49"/>
      <c r="P80" s="49"/>
      <c r="Q80" s="49" t="s">
        <v>69</v>
      </c>
      <c r="R80" s="49"/>
      <c r="S80" s="49"/>
      <c r="T80" s="49" t="s">
        <v>216</v>
      </c>
      <c r="U80" s="49" t="s">
        <v>124</v>
      </c>
      <c r="V80" s="49" t="str">
        <f t="shared" si="12"/>
        <v>No</v>
      </c>
      <c r="W80" s="49" t="str">
        <f t="shared" si="13"/>
        <v>Yes</v>
      </c>
      <c r="X80" s="55" t="s">
        <v>316</v>
      </c>
      <c r="Y80" s="3"/>
      <c r="Z80" s="7">
        <v>5.2951071071094123E-4</v>
      </c>
      <c r="AA80" s="8">
        <v>1.6636061459029416E-3</v>
      </c>
      <c r="AB80" s="8">
        <v>7.7371979910068555E-4</v>
      </c>
      <c r="AC80" s="9">
        <v>4.4675260316915337E-4</v>
      </c>
      <c r="AD80" s="7">
        <v>2.4983147008699525E-3</v>
      </c>
      <c r="AE80" s="8">
        <v>3.2440321235941744E-3</v>
      </c>
      <c r="AF80" s="8">
        <v>1.8246853311718629E-3</v>
      </c>
      <c r="AG80" s="9">
        <v>1.8614450785863293E-3</v>
      </c>
      <c r="AH80" s="7">
        <v>3.5837820212364039E-3</v>
      </c>
      <c r="AI80" s="8">
        <v>2.2708995719779757E-3</v>
      </c>
      <c r="AJ80" s="8">
        <v>4.7846467329699599E-3</v>
      </c>
      <c r="AK80" s="9">
        <v>3.0423493210309368E-3</v>
      </c>
      <c r="AM80" s="69">
        <f t="shared" si="8"/>
        <v>1.4657353081485591</v>
      </c>
      <c r="AN80" s="69">
        <f t="shared" si="9"/>
        <v>2.0028837631036405</v>
      </c>
      <c r="AO80" s="3"/>
      <c r="AP80" s="7">
        <v>4.7272076058190251E-4</v>
      </c>
      <c r="AQ80" s="8">
        <v>6.1272597739709094E-4</v>
      </c>
      <c r="AR80" s="8">
        <v>4.7832713745563261E-4</v>
      </c>
      <c r="AS80" s="9">
        <v>3.0969884079466665E-4</v>
      </c>
      <c r="AT80" s="7">
        <v>1.117014304603429E-3</v>
      </c>
      <c r="AU80" s="8">
        <v>1.1378008501793846E-3</v>
      </c>
      <c r="AV80" s="8">
        <v>1.2446658067925976E-3</v>
      </c>
      <c r="AW80" s="9">
        <v>4.0814400595941643E-4</v>
      </c>
      <c r="AX80" s="7">
        <v>1.2193736679785877E-3</v>
      </c>
      <c r="AY80" s="8">
        <v>6.3315180680559844E-4</v>
      </c>
      <c r="AZ80" s="8">
        <v>3.6995949127931703E-4</v>
      </c>
      <c r="BA80" s="9">
        <v>9.1778659487554918E-4</v>
      </c>
      <c r="BC80" s="69">
        <f t="shared" si="10"/>
        <v>1.0605770444197631</v>
      </c>
      <c r="BD80" s="61">
        <f t="shared" si="11"/>
        <v>0.7451743567477993</v>
      </c>
    </row>
    <row r="81" spans="1:56" ht="78" customHeight="1" x14ac:dyDescent="0.2">
      <c r="A81" s="44" t="s">
        <v>305</v>
      </c>
      <c r="B81" s="56"/>
      <c r="C81" s="45">
        <v>25.22</v>
      </c>
      <c r="D81" s="45">
        <v>1221.4100000000001</v>
      </c>
      <c r="E81" s="45">
        <v>-2</v>
      </c>
      <c r="F81" s="45">
        <v>1221.4393500000001</v>
      </c>
      <c r="G81" s="45">
        <f t="shared" si="7"/>
        <v>2.9350000000022192E-2</v>
      </c>
      <c r="H81" s="46">
        <v>2443.886</v>
      </c>
      <c r="I81" s="45"/>
      <c r="J81" s="45">
        <v>6</v>
      </c>
      <c r="K81" s="45">
        <v>5</v>
      </c>
      <c r="L81" s="45">
        <v>1</v>
      </c>
      <c r="M81" s="45">
        <v>1</v>
      </c>
      <c r="N81" s="45"/>
      <c r="O81" s="45"/>
      <c r="P81" s="45"/>
      <c r="Q81" s="45" t="s">
        <v>58</v>
      </c>
      <c r="R81" s="45"/>
      <c r="S81" s="45"/>
      <c r="T81" s="45" t="s">
        <v>216</v>
      </c>
      <c r="U81" s="57" t="s">
        <v>318</v>
      </c>
      <c r="V81" s="45" t="str">
        <f t="shared" si="12"/>
        <v>Yes</v>
      </c>
      <c r="W81" s="45" t="str">
        <f t="shared" si="13"/>
        <v>Yes</v>
      </c>
      <c r="X81" s="72" t="s">
        <v>319</v>
      </c>
      <c r="Y81" s="3"/>
      <c r="Z81" s="7">
        <v>4.0465533320801404E-2</v>
      </c>
      <c r="AA81" s="8">
        <v>4.6762810740924518E-2</v>
      </c>
      <c r="AB81" s="8">
        <v>4.2699904160386271E-2</v>
      </c>
      <c r="AC81" s="9">
        <v>3.5710622624916921E-2</v>
      </c>
      <c r="AD81" s="7">
        <v>1.7993819696941731E-2</v>
      </c>
      <c r="AE81" s="8">
        <v>1.5549701897172471E-2</v>
      </c>
      <c r="AF81" s="8">
        <v>1.5765407231602604E-2</v>
      </c>
      <c r="AG81" s="9">
        <v>1.4703525969138691E-2</v>
      </c>
      <c r="AH81" s="7">
        <v>4.8760507159735945E-3</v>
      </c>
      <c r="AI81" s="8">
        <v>4.3947669350394231E-3</v>
      </c>
      <c r="AJ81" s="8">
        <v>4.2636466022976946E-3</v>
      </c>
      <c r="AK81" s="9">
        <v>4.5072430969719419E-3</v>
      </c>
      <c r="AM81" s="69">
        <f t="shared" si="8"/>
        <v>-1.3716167327985742</v>
      </c>
      <c r="AN81" s="69">
        <f t="shared" si="9"/>
        <v>-3.1986334955875519</v>
      </c>
      <c r="AO81" s="3"/>
      <c r="AP81" s="7">
        <v>5.5920966301268762E-2</v>
      </c>
      <c r="AQ81" s="8">
        <v>5.6685458876943109E-2</v>
      </c>
      <c r="AR81" s="8">
        <v>5.8863967432459696E-2</v>
      </c>
      <c r="AS81" s="9">
        <v>5.3786645952672199E-2</v>
      </c>
      <c r="AT81" s="7">
        <v>2.6376707175860534E-2</v>
      </c>
      <c r="AU81" s="8">
        <v>3.1859806012621457E-2</v>
      </c>
      <c r="AV81" s="8">
        <v>2.7806897035199226E-2</v>
      </c>
      <c r="AW81" s="9">
        <v>2.9199006318268602E-2</v>
      </c>
      <c r="AX81" s="7">
        <v>2.7252222183394376E-2</v>
      </c>
      <c r="AY81" s="8">
        <v>3.016080152517937E-2</v>
      </c>
      <c r="AZ81" s="8">
        <v>2.678149254824241E-2</v>
      </c>
      <c r="BA81" s="9">
        <v>2.6503548652053916E-2</v>
      </c>
      <c r="BC81" s="69">
        <f t="shared" si="10"/>
        <v>-0.96690036826065673</v>
      </c>
      <c r="BD81" s="61">
        <f t="shared" si="11"/>
        <v>-1.0249421834862409</v>
      </c>
    </row>
    <row r="82" spans="1:56" ht="78" customHeight="1" x14ac:dyDescent="0.2">
      <c r="A82" s="58" t="s">
        <v>309</v>
      </c>
      <c r="C82" s="2">
        <v>27.68</v>
      </c>
      <c r="D82" s="2">
        <v>1221.47</v>
      </c>
      <c r="E82" s="2">
        <v>-2</v>
      </c>
      <c r="F82" s="2">
        <v>1221.4393500000001</v>
      </c>
      <c r="G82" s="2">
        <f t="shared" si="7"/>
        <v>3.0649999999923239E-2</v>
      </c>
      <c r="H82" s="59">
        <v>2443.886</v>
      </c>
      <c r="J82" s="2">
        <v>6</v>
      </c>
      <c r="K82" s="2">
        <v>5</v>
      </c>
      <c r="L82" s="2">
        <v>1</v>
      </c>
      <c r="M82" s="2">
        <v>1</v>
      </c>
      <c r="Q82" s="2" t="s">
        <v>59</v>
      </c>
      <c r="S82" s="81"/>
      <c r="T82" s="2" t="s">
        <v>216</v>
      </c>
      <c r="U82" s="2" t="s">
        <v>124</v>
      </c>
      <c r="V82" s="2" t="str">
        <f t="shared" si="12"/>
        <v>Yes</v>
      </c>
      <c r="W82" s="2" t="str">
        <f t="shared" si="13"/>
        <v>Yes</v>
      </c>
      <c r="X82" s="61" t="s">
        <v>321</v>
      </c>
      <c r="Y82" s="3"/>
      <c r="Z82" s="7">
        <v>2.463076797374265E-2</v>
      </c>
      <c r="AA82" s="8">
        <v>2.598168075995257E-2</v>
      </c>
      <c r="AB82" s="8">
        <v>1.9618324774768232E-2</v>
      </c>
      <c r="AC82" s="9">
        <v>2.4677100006637906E-2</v>
      </c>
      <c r="AD82" s="7">
        <v>1.6199176300073902E-2</v>
      </c>
      <c r="AE82" s="8">
        <v>1.7813594001525348E-2</v>
      </c>
      <c r="AF82" s="8">
        <v>1.3703651687015624E-2</v>
      </c>
      <c r="AG82" s="9">
        <v>1.6031966766113244E-2</v>
      </c>
      <c r="AH82" s="7">
        <v>7.6079118465786728E-3</v>
      </c>
      <c r="AI82" s="8">
        <v>5.9362595043506846E-3</v>
      </c>
      <c r="AJ82" s="8">
        <v>5.6473787641960309E-3</v>
      </c>
      <c r="AK82" s="9">
        <v>4.5948232931532062E-3</v>
      </c>
      <c r="AM82" s="69">
        <f t="shared" si="8"/>
        <v>-0.57413889934429385</v>
      </c>
      <c r="AN82" s="69">
        <f t="shared" si="9"/>
        <v>-1.9963924496614198</v>
      </c>
      <c r="AO82" s="3"/>
      <c r="AP82" s="7">
        <v>1.685343778255774E-2</v>
      </c>
      <c r="AQ82" s="8">
        <v>1.7142338890805148E-2</v>
      </c>
      <c r="AR82" s="8">
        <v>1.7088409581448322E-2</v>
      </c>
      <c r="AS82" s="9">
        <v>1.7219743268306099E-2</v>
      </c>
      <c r="AT82" s="7">
        <v>1.9757213656044478E-2</v>
      </c>
      <c r="AU82" s="8">
        <v>2.5103395155994301E-2</v>
      </c>
      <c r="AV82" s="8">
        <v>2.3839134259182368E-2</v>
      </c>
      <c r="AW82" s="9">
        <v>2.4520401350543262E-2</v>
      </c>
      <c r="AX82" s="7">
        <v>1.4921723184248779E-2</v>
      </c>
      <c r="AY82" s="8">
        <v>1.6081995341797613E-2</v>
      </c>
      <c r="AZ82" s="8">
        <v>1.223756769617786E-2</v>
      </c>
      <c r="BA82" s="9">
        <v>1.6621087153829144E-2</v>
      </c>
      <c r="BC82" s="69">
        <f t="shared" si="10"/>
        <v>0.44867316887347941</v>
      </c>
      <c r="BD82" s="61">
        <f t="shared" si="11"/>
        <v>-0.19031910030511232</v>
      </c>
    </row>
    <row r="83" spans="1:56" ht="78" customHeight="1" x14ac:dyDescent="0.2">
      <c r="A83" s="58" t="s">
        <v>311</v>
      </c>
      <c r="C83" s="2">
        <v>28.71</v>
      </c>
      <c r="D83" s="2">
        <v>1221.4100000000001</v>
      </c>
      <c r="E83" s="2">
        <v>-2</v>
      </c>
      <c r="F83" s="2">
        <v>1221.4393500000001</v>
      </c>
      <c r="G83" s="2">
        <f t="shared" si="7"/>
        <v>2.9350000000022192E-2</v>
      </c>
      <c r="H83" s="59">
        <v>2443.886</v>
      </c>
      <c r="J83" s="2">
        <v>6</v>
      </c>
      <c r="K83" s="2">
        <v>5</v>
      </c>
      <c r="L83" s="2">
        <v>1</v>
      </c>
      <c r="M83" s="2">
        <v>1</v>
      </c>
      <c r="Q83" s="2" t="s">
        <v>68</v>
      </c>
      <c r="S83" s="81"/>
      <c r="T83" s="2" t="s">
        <v>216</v>
      </c>
      <c r="U83" s="2" t="s">
        <v>124</v>
      </c>
      <c r="V83" s="2" t="str">
        <f t="shared" si="12"/>
        <v>Yes</v>
      </c>
      <c r="W83" s="2" t="str">
        <f t="shared" si="13"/>
        <v>Yes</v>
      </c>
      <c r="X83" s="61" t="s">
        <v>323</v>
      </c>
      <c r="Y83" s="3"/>
      <c r="Z83" s="7">
        <v>4.4413080199423877E-3</v>
      </c>
      <c r="AA83" s="8">
        <v>4.0407745402847783E-3</v>
      </c>
      <c r="AB83" s="8">
        <v>4.0116460880711422E-3</v>
      </c>
      <c r="AC83" s="9">
        <v>4.6639548299206588E-3</v>
      </c>
      <c r="AD83" s="7">
        <v>1.9991594256573001E-3</v>
      </c>
      <c r="AE83" s="8">
        <v>1.7429113708463512E-3</v>
      </c>
      <c r="AF83" s="8">
        <v>1.7084064765152834E-3</v>
      </c>
      <c r="AG83" s="9">
        <v>1.656277155072657E-3</v>
      </c>
      <c r="AH83" s="7">
        <v>5.5885118696923466E-4</v>
      </c>
      <c r="AI83" s="8">
        <v>6.2803996333958686E-4</v>
      </c>
      <c r="AJ83" s="8">
        <v>7.196008932761162E-4</v>
      </c>
      <c r="AK83" s="9">
        <v>4.6253593515703886E-4</v>
      </c>
      <c r="AM83" s="69">
        <f t="shared" si="8"/>
        <v>-1.2715920290859584</v>
      </c>
      <c r="AN83" s="69">
        <f t="shared" si="9"/>
        <v>-2.8564876400987553</v>
      </c>
      <c r="AO83" s="3"/>
      <c r="AP83" s="7">
        <v>5.4557794314927209E-3</v>
      </c>
      <c r="AQ83" s="8">
        <v>5.44245226747396E-3</v>
      </c>
      <c r="AR83" s="8">
        <v>5.8181155364950138E-3</v>
      </c>
      <c r="AS83" s="9">
        <v>5.2846434758709333E-3</v>
      </c>
      <c r="AT83" s="7">
        <v>1.9057107165503726E-3</v>
      </c>
      <c r="AU83" s="8">
        <v>3.4374708250621893E-3</v>
      </c>
      <c r="AV83" s="8">
        <v>2.2522311723070874E-3</v>
      </c>
      <c r="AW83" s="9">
        <v>2.9443119170713085E-3</v>
      </c>
      <c r="AX83" s="7">
        <v>2.745723000357558E-3</v>
      </c>
      <c r="AY83" s="8">
        <v>2.383383567287985E-3</v>
      </c>
      <c r="AZ83" s="8">
        <v>2.0982724294034303E-3</v>
      </c>
      <c r="BA83" s="9">
        <v>2.740931603791972E-3</v>
      </c>
      <c r="BC83" s="69">
        <f t="shared" si="10"/>
        <v>-1.0617313157116157</v>
      </c>
      <c r="BD83" s="61">
        <f t="shared" si="11"/>
        <v>-1.1421475633545404</v>
      </c>
    </row>
    <row r="84" spans="1:56" ht="78" customHeight="1" thickBot="1" x14ac:dyDescent="0.25">
      <c r="A84" s="48" t="s">
        <v>314</v>
      </c>
      <c r="B84" s="62"/>
      <c r="C84" s="49">
        <v>29.17</v>
      </c>
      <c r="D84" s="49">
        <v>1221.4100000000001</v>
      </c>
      <c r="E84" s="49">
        <v>-2</v>
      </c>
      <c r="F84" s="49">
        <v>1221.4393500000001</v>
      </c>
      <c r="G84" s="49">
        <f t="shared" si="7"/>
        <v>2.9350000000022192E-2</v>
      </c>
      <c r="H84" s="50">
        <v>2443.886</v>
      </c>
      <c r="I84" s="49"/>
      <c r="J84" s="49">
        <v>6</v>
      </c>
      <c r="K84" s="49">
        <v>5</v>
      </c>
      <c r="L84" s="49">
        <v>1</v>
      </c>
      <c r="M84" s="49">
        <v>1</v>
      </c>
      <c r="N84" s="49"/>
      <c r="O84" s="49"/>
      <c r="P84" s="49"/>
      <c r="Q84" s="49" t="s">
        <v>69</v>
      </c>
      <c r="R84" s="49"/>
      <c r="S84" s="82"/>
      <c r="T84" s="49" t="s">
        <v>216</v>
      </c>
      <c r="U84" s="49" t="s">
        <v>124</v>
      </c>
      <c r="V84" s="49" t="str">
        <f t="shared" si="12"/>
        <v>Yes</v>
      </c>
      <c r="W84" s="49" t="str">
        <f t="shared" si="13"/>
        <v>Yes</v>
      </c>
      <c r="X84" s="55" t="s">
        <v>310</v>
      </c>
      <c r="Y84" s="3"/>
      <c r="Z84" s="7">
        <v>1.500692684830908E-3</v>
      </c>
      <c r="AA84" s="8">
        <v>2.0411311241723702E-3</v>
      </c>
      <c r="AB84" s="8">
        <v>1.7383179822198504E-3</v>
      </c>
      <c r="AC84" s="9">
        <v>1.0706034552336761E-3</v>
      </c>
      <c r="AD84" s="7">
        <v>8.962156512683703E-4</v>
      </c>
      <c r="AE84" s="8">
        <v>9.5812608521989517E-4</v>
      </c>
      <c r="AF84" s="8">
        <v>3.3337902518999947E-4</v>
      </c>
      <c r="AG84" s="9">
        <v>5.9054283036505135E-4</v>
      </c>
      <c r="AH84" s="7">
        <v>6.824328504979398E-5</v>
      </c>
      <c r="AI84" s="8">
        <v>9.7338398832839119E-5</v>
      </c>
      <c r="AJ84" s="8">
        <v>2.9045791522372888E-4</v>
      </c>
      <c r="AK84" s="9">
        <v>4.9393531796486205E-4</v>
      </c>
      <c r="AM84" s="69">
        <f t="shared" si="8"/>
        <v>-1.1927424152855641</v>
      </c>
      <c r="AN84" s="69">
        <f t="shared" si="9"/>
        <v>-2.740964572559109</v>
      </c>
      <c r="AO84" s="3"/>
      <c r="AP84" s="7">
        <v>1.9948204663284576E-3</v>
      </c>
      <c r="AQ84" s="8">
        <v>2.7341753936088909E-3</v>
      </c>
      <c r="AR84" s="8">
        <v>2.0426386866306159E-3</v>
      </c>
      <c r="AS84" s="9">
        <v>3.013086834777334E-3</v>
      </c>
      <c r="AT84" s="7">
        <v>4.5547171999628432E-4</v>
      </c>
      <c r="AU84" s="8">
        <v>5.1844174561096535E-4</v>
      </c>
      <c r="AV84" s="8">
        <v>6.3322970234957305E-4</v>
      </c>
      <c r="AW84" s="9">
        <v>6.3565429965981057E-4</v>
      </c>
      <c r="AX84" s="7">
        <v>1.7814153624546618E-4</v>
      </c>
      <c r="AY84" s="8">
        <v>3.823078419452316E-4</v>
      </c>
      <c r="AZ84" s="8">
        <v>5.1415226892272288E-4</v>
      </c>
      <c r="BA84" s="9">
        <v>1.4395466681920766E-4</v>
      </c>
      <c r="BC84" s="69">
        <f t="shared" si="10"/>
        <v>-2.1252314249407624</v>
      </c>
      <c r="BD84" s="61">
        <f t="shared" si="11"/>
        <v>-3.0053578460826111</v>
      </c>
    </row>
    <row r="85" spans="1:56" ht="51" customHeight="1" x14ac:dyDescent="0.2">
      <c r="A85" s="44" t="s">
        <v>317</v>
      </c>
      <c r="B85" s="56"/>
      <c r="C85" s="45">
        <v>27.74</v>
      </c>
      <c r="D85" s="45">
        <v>1366.92</v>
      </c>
      <c r="E85" s="45">
        <v>-2</v>
      </c>
      <c r="F85" s="45">
        <v>1366.98705</v>
      </c>
      <c r="G85" s="45">
        <f t="shared" si="7"/>
        <v>6.7049999999881038E-2</v>
      </c>
      <c r="H85" s="46">
        <v>2734.9813999999997</v>
      </c>
      <c r="I85" s="45"/>
      <c r="J85" s="45">
        <v>6</v>
      </c>
      <c r="K85" s="45">
        <v>5</v>
      </c>
      <c r="L85" s="45">
        <v>1</v>
      </c>
      <c r="M85" s="45">
        <v>2</v>
      </c>
      <c r="N85" s="45"/>
      <c r="O85" s="45"/>
      <c r="P85" s="45"/>
      <c r="Q85" s="45" t="s">
        <v>58</v>
      </c>
      <c r="R85" s="45"/>
      <c r="S85" s="80"/>
      <c r="T85" s="45" t="s">
        <v>216</v>
      </c>
      <c r="U85" s="45" t="s">
        <v>307</v>
      </c>
      <c r="V85" s="45" t="str">
        <f t="shared" si="12"/>
        <v>Yes</v>
      </c>
      <c r="W85" s="45" t="str">
        <f t="shared" si="13"/>
        <v>Yes</v>
      </c>
      <c r="X85" s="53" t="s">
        <v>326</v>
      </c>
      <c r="Y85" s="3"/>
      <c r="Z85" s="7">
        <v>2.493590549103428E-3</v>
      </c>
      <c r="AA85" s="8">
        <v>4.6135531451231421E-3</v>
      </c>
      <c r="AB85" s="8">
        <v>2.9991782599391777E-3</v>
      </c>
      <c r="AC85" s="9">
        <v>2.5295386038378638E-3</v>
      </c>
      <c r="AD85" s="7">
        <v>1.3050623077462801E-3</v>
      </c>
      <c r="AE85" s="8">
        <v>8.9616885647658651E-4</v>
      </c>
      <c r="AF85" s="8">
        <v>9.5583514204243851E-4</v>
      </c>
      <c r="AG85" s="9">
        <v>1.3550257795997677E-3</v>
      </c>
      <c r="AH85" s="7">
        <v>5.6571251244621871E-4</v>
      </c>
      <c r="AI85" s="8">
        <v>4.9299711041214732E-4</v>
      </c>
      <c r="AJ85" s="8">
        <v>3.1773884804608878E-4</v>
      </c>
      <c r="AK85" s="9">
        <v>3.4950140804944487E-4</v>
      </c>
      <c r="AM85" s="69">
        <f t="shared" si="8"/>
        <v>-1.4856555048850852</v>
      </c>
      <c r="AN85" s="69">
        <f t="shared" si="9"/>
        <v>-2.8720614467193579</v>
      </c>
      <c r="AO85" s="3"/>
      <c r="AP85" s="7">
        <v>4.0059636534420595E-3</v>
      </c>
      <c r="AQ85" s="8">
        <v>3.2860324711773241E-3</v>
      </c>
      <c r="AR85" s="8">
        <v>2.78754492672533E-3</v>
      </c>
      <c r="AS85" s="9">
        <v>3.1180041239965545E-3</v>
      </c>
      <c r="AT85" s="7">
        <v>1.0847807887132744E-3</v>
      </c>
      <c r="AU85" s="8">
        <v>1.0686949384973818E-3</v>
      </c>
      <c r="AV85" s="8">
        <v>3.7387143398176698E-4</v>
      </c>
      <c r="AW85" s="9">
        <v>1.3942476277975159E-3</v>
      </c>
      <c r="AX85" s="7">
        <v>1.3190990436538251E-3</v>
      </c>
      <c r="AY85" s="8">
        <v>8.6913844457990445E-4</v>
      </c>
      <c r="AZ85" s="8">
        <v>1.5146010058871338E-3</v>
      </c>
      <c r="BA85" s="9">
        <v>1.3622658692220361E-4</v>
      </c>
      <c r="BC85" s="69">
        <f t="shared" si="10"/>
        <v>-1.7507572269978691</v>
      </c>
      <c r="BD85" s="61">
        <f t="shared" si="11"/>
        <v>-1.781442681851346</v>
      </c>
    </row>
    <row r="86" spans="1:56" ht="51" customHeight="1" x14ac:dyDescent="0.2">
      <c r="A86" s="58" t="s">
        <v>320</v>
      </c>
      <c r="C86" s="2">
        <v>28.81</v>
      </c>
      <c r="D86" s="2">
        <v>1366.96</v>
      </c>
      <c r="E86" s="2">
        <v>-2</v>
      </c>
      <c r="F86" s="2">
        <v>1366.98705</v>
      </c>
      <c r="G86" s="2">
        <f t="shared" si="7"/>
        <v>2.7049999999917418E-2</v>
      </c>
      <c r="H86" s="59">
        <v>2734.9813999999997</v>
      </c>
      <c r="J86" s="2">
        <v>6</v>
      </c>
      <c r="K86" s="2">
        <v>5</v>
      </c>
      <c r="L86" s="2">
        <v>1</v>
      </c>
      <c r="M86" s="2">
        <v>2</v>
      </c>
      <c r="Q86" s="2" t="s">
        <v>59</v>
      </c>
      <c r="S86" s="81"/>
      <c r="T86" s="2" t="s">
        <v>216</v>
      </c>
      <c r="U86" s="2" t="s">
        <v>307</v>
      </c>
      <c r="V86" s="2" t="str">
        <f t="shared" si="12"/>
        <v>Yes</v>
      </c>
      <c r="W86" s="2" t="str">
        <f t="shared" si="13"/>
        <v>Yes</v>
      </c>
      <c r="X86" s="61" t="s">
        <v>328</v>
      </c>
      <c r="Y86" s="3"/>
      <c r="Z86" s="7">
        <v>4.3297997000723711E-2</v>
      </c>
      <c r="AA86" s="8">
        <v>4.9520075769570418E-2</v>
      </c>
      <c r="AB86" s="8">
        <v>4.5553581009494866E-2</v>
      </c>
      <c r="AC86" s="9">
        <v>3.9981694031690385E-2</v>
      </c>
      <c r="AD86" s="7">
        <v>1.7849633279133584E-2</v>
      </c>
      <c r="AE86" s="8">
        <v>1.6515090312129735E-2</v>
      </c>
      <c r="AF86" s="8">
        <v>1.6042577303143409E-2</v>
      </c>
      <c r="AG86" s="9">
        <v>1.9168188620850238E-2</v>
      </c>
      <c r="AH86" s="7">
        <v>3.4931627280437184E-3</v>
      </c>
      <c r="AI86" s="8">
        <v>2.7085120940595715E-3</v>
      </c>
      <c r="AJ86" s="8">
        <v>3.3601905890874545E-3</v>
      </c>
      <c r="AK86" s="9">
        <v>2.9188097002544721E-3</v>
      </c>
      <c r="AM86" s="69">
        <f t="shared" si="8"/>
        <v>-1.3580872372718997</v>
      </c>
      <c r="AN86" s="69">
        <f t="shared" si="9"/>
        <v>-3.8369704159426026</v>
      </c>
      <c r="AO86" s="3"/>
      <c r="AP86" s="7">
        <v>2.3899446357677517E-2</v>
      </c>
      <c r="AQ86" s="8">
        <v>2.5548309838811074E-2</v>
      </c>
      <c r="AR86" s="8">
        <v>2.9524158998203955E-2</v>
      </c>
      <c r="AS86" s="9">
        <v>2.5984609827521675E-2</v>
      </c>
      <c r="AT86" s="7">
        <v>1.1167534236270258E-2</v>
      </c>
      <c r="AU86" s="8">
        <v>1.0898308576886026E-2</v>
      </c>
      <c r="AV86" s="8">
        <v>1.0036466903159229E-2</v>
      </c>
      <c r="AW86" s="9">
        <v>1.1162216048954949E-2</v>
      </c>
      <c r="AX86" s="7">
        <v>1.0586026051119935E-2</v>
      </c>
      <c r="AY86" s="8">
        <v>1.1145314590150383E-2</v>
      </c>
      <c r="AZ86" s="8">
        <v>1.200227926539002E-2</v>
      </c>
      <c r="BA86" s="9">
        <v>1.2888942440822532E-2</v>
      </c>
      <c r="BC86" s="69">
        <f t="shared" si="10"/>
        <v>-1.2785353659773833</v>
      </c>
      <c r="BD86" s="61">
        <f t="shared" si="11"/>
        <v>-1.170691658656849</v>
      </c>
    </row>
    <row r="87" spans="1:56" ht="51" customHeight="1" x14ac:dyDescent="0.2">
      <c r="A87" s="58" t="s">
        <v>322</v>
      </c>
      <c r="C87" s="2">
        <v>29.9</v>
      </c>
      <c r="D87" s="2">
        <v>1366.95</v>
      </c>
      <c r="E87" s="2">
        <v>-2</v>
      </c>
      <c r="F87" s="2">
        <v>1366.98705</v>
      </c>
      <c r="G87" s="2">
        <f t="shared" si="7"/>
        <v>3.7049999999908323E-2</v>
      </c>
      <c r="H87" s="59">
        <v>2734.9813999999997</v>
      </c>
      <c r="J87" s="2">
        <v>6</v>
      </c>
      <c r="K87" s="2">
        <v>5</v>
      </c>
      <c r="L87" s="2">
        <v>1</v>
      </c>
      <c r="M87" s="2">
        <v>2</v>
      </c>
      <c r="Q87" s="2" t="s">
        <v>68</v>
      </c>
      <c r="S87" s="81"/>
      <c r="T87" s="2" t="s">
        <v>216</v>
      </c>
      <c r="U87" s="2" t="s">
        <v>307</v>
      </c>
      <c r="V87" s="2" t="str">
        <f t="shared" si="12"/>
        <v>Yes</v>
      </c>
      <c r="W87" s="2" t="str">
        <f t="shared" si="13"/>
        <v>Yes</v>
      </c>
      <c r="X87" s="61" t="s">
        <v>330</v>
      </c>
      <c r="Y87" s="3"/>
      <c r="Z87" s="7">
        <v>7.997338502290929E-3</v>
      </c>
      <c r="AA87" s="8">
        <v>8.0811163103666015E-3</v>
      </c>
      <c r="AB87" s="8">
        <v>8.4056381340842489E-3</v>
      </c>
      <c r="AC87" s="9">
        <v>7.9794594144731688E-3</v>
      </c>
      <c r="AD87" s="7">
        <v>1.939396732506124E-3</v>
      </c>
      <c r="AE87" s="8">
        <v>1.4602059165653054E-3</v>
      </c>
      <c r="AF87" s="8">
        <v>1.5769244837250823E-3</v>
      </c>
      <c r="AG87" s="9">
        <v>1.7231594636169245E-3</v>
      </c>
      <c r="AH87" s="7">
        <v>4.1431441422376666E-4</v>
      </c>
      <c r="AI87" s="8">
        <v>1.5497026882952574E-4</v>
      </c>
      <c r="AJ87" s="8">
        <v>1.5070194868277141E-4</v>
      </c>
      <c r="AK87" s="9">
        <v>1.5492272389911477E-4</v>
      </c>
      <c r="AM87" s="69">
        <f t="shared" si="8"/>
        <v>-2.2766553624161681</v>
      </c>
      <c r="AN87" s="69">
        <f t="shared" si="9"/>
        <v>-5.2135435115595472</v>
      </c>
      <c r="AO87" s="3"/>
      <c r="AP87" s="7">
        <v>2.0318677250073001E-2</v>
      </c>
      <c r="AQ87" s="8">
        <v>2.2693240004018463E-2</v>
      </c>
      <c r="AR87" s="8">
        <v>2.018756691931713E-2</v>
      </c>
      <c r="AS87" s="9">
        <v>2.4714064396448136E-2</v>
      </c>
      <c r="AT87" s="7">
        <v>1.5497839700442617E-4</v>
      </c>
      <c r="AU87" s="8">
        <v>2.7411578013065833E-4</v>
      </c>
      <c r="AV87" s="8">
        <v>3.6268783793677015E-4</v>
      </c>
      <c r="AW87" s="9">
        <v>3.6215848525104086E-4</v>
      </c>
      <c r="AX87" s="7">
        <v>2.3969401860284283E-4</v>
      </c>
      <c r="AY87" s="8">
        <v>1.2429071430953751E-4</v>
      </c>
      <c r="AZ87" s="8">
        <v>3.0853223771131453E-4</v>
      </c>
      <c r="BA87" s="9">
        <v>4.6277495259183402E-4</v>
      </c>
      <c r="BC87" s="69">
        <f t="shared" si="10"/>
        <v>-6.251444777203452</v>
      </c>
      <c r="BD87" s="61">
        <f t="shared" si="11"/>
        <v>-6.2749503021014901</v>
      </c>
    </row>
    <row r="88" spans="1:56" ht="51" customHeight="1" x14ac:dyDescent="0.2">
      <c r="A88" s="58" t="s">
        <v>324</v>
      </c>
      <c r="C88" s="2">
        <v>30.87</v>
      </c>
      <c r="D88" s="2">
        <v>1366.95</v>
      </c>
      <c r="E88" s="2">
        <v>-2</v>
      </c>
      <c r="F88" s="2">
        <v>1366.98705</v>
      </c>
      <c r="G88" s="2">
        <f t="shared" si="7"/>
        <v>3.7049999999908323E-2</v>
      </c>
      <c r="H88" s="59">
        <v>2734.9813999999997</v>
      </c>
      <c r="J88" s="2">
        <v>6</v>
      </c>
      <c r="K88" s="2">
        <v>5</v>
      </c>
      <c r="L88" s="2">
        <v>1</v>
      </c>
      <c r="M88" s="2">
        <v>2</v>
      </c>
      <c r="Q88" s="2" t="s">
        <v>69</v>
      </c>
      <c r="S88" s="81"/>
      <c r="T88" s="2" t="s">
        <v>216</v>
      </c>
      <c r="U88" s="2" t="s">
        <v>307</v>
      </c>
      <c r="V88" s="2" t="str">
        <f t="shared" si="12"/>
        <v>Yes</v>
      </c>
      <c r="W88" s="2" t="str">
        <f t="shared" si="13"/>
        <v>Yes</v>
      </c>
      <c r="X88" s="61" t="s">
        <v>331</v>
      </c>
      <c r="Y88" s="3"/>
      <c r="Z88" s="7">
        <v>2.2510280067650928E-3</v>
      </c>
      <c r="AA88" s="8">
        <v>2.9361383001917686E-3</v>
      </c>
      <c r="AB88" s="8">
        <v>2.5432256426611622E-3</v>
      </c>
      <c r="AC88" s="9">
        <v>1.7678115825401151E-3</v>
      </c>
      <c r="AD88" s="7">
        <v>8.4676856240128052E-4</v>
      </c>
      <c r="AE88" s="8">
        <v>8.4427567156077294E-4</v>
      </c>
      <c r="AF88" s="8">
        <v>4.8649657398580628E-5</v>
      </c>
      <c r="AG88" s="9">
        <v>8.4620059624178996E-4</v>
      </c>
      <c r="AH88" s="7">
        <v>1.4374731633094083E-4</v>
      </c>
      <c r="AI88" s="8">
        <v>1.1820072294324198E-3</v>
      </c>
      <c r="AJ88" s="8">
        <v>1.248372166623305E-3</v>
      </c>
      <c r="AK88" s="9">
        <v>5.1799609728318634E-4</v>
      </c>
      <c r="AM88" s="69">
        <f t="shared" si="8"/>
        <v>-1.8769912613209869</v>
      </c>
      <c r="AN88" s="69">
        <f t="shared" si="9"/>
        <v>-1.6190570514640861</v>
      </c>
      <c r="AO88" s="3"/>
      <c r="AP88" s="7">
        <v>5.8292249386332666E-3</v>
      </c>
      <c r="AQ88" s="8">
        <v>7.1962825923380658E-3</v>
      </c>
      <c r="AR88" s="8">
        <v>6.7166316338176761E-3</v>
      </c>
      <c r="AS88" s="9">
        <v>5.4720260431023269E-3</v>
      </c>
      <c r="AT88" s="7">
        <v>2.2406573782210351E-4</v>
      </c>
      <c r="AU88" s="8">
        <v>1.376150091320933E-4</v>
      </c>
      <c r="AV88" s="8">
        <v>3.8816857928461084E-5</v>
      </c>
      <c r="AW88" s="9">
        <v>1.8783039208786307E-4</v>
      </c>
      <c r="AX88" s="7">
        <v>4.8473725019076156E-5</v>
      </c>
      <c r="AY88" s="8">
        <v>7.6860903697345179E-5</v>
      </c>
      <c r="AZ88" s="8">
        <v>2.8266799459510285E-4</v>
      </c>
      <c r="BA88" s="9">
        <v>5.992066490457516E-5</v>
      </c>
      <c r="BC88" s="69">
        <f t="shared" si="10"/>
        <v>-5.4214699591066804</v>
      </c>
      <c r="BD88" s="61">
        <f t="shared" si="11"/>
        <v>-5.7518186186136084</v>
      </c>
    </row>
    <row r="89" spans="1:56" ht="51" customHeight="1" thickBot="1" x14ac:dyDescent="0.25">
      <c r="A89" s="48" t="s">
        <v>404</v>
      </c>
      <c r="B89" s="62"/>
      <c r="C89" s="49">
        <v>31.75</v>
      </c>
      <c r="D89" s="49">
        <v>1366.93</v>
      </c>
      <c r="E89" s="49">
        <v>-2</v>
      </c>
      <c r="F89" s="49">
        <v>1366.98705</v>
      </c>
      <c r="G89" s="49">
        <f t="shared" si="7"/>
        <v>5.7049999999890133E-2</v>
      </c>
      <c r="H89" s="50">
        <v>2734.9813999999997</v>
      </c>
      <c r="I89" s="49"/>
      <c r="J89" s="49">
        <v>6</v>
      </c>
      <c r="K89" s="49">
        <v>5</v>
      </c>
      <c r="L89" s="49">
        <v>1</v>
      </c>
      <c r="M89" s="49">
        <v>2</v>
      </c>
      <c r="N89" s="49"/>
      <c r="O89" s="49"/>
      <c r="P89" s="49"/>
      <c r="Q89" s="49" t="s">
        <v>390</v>
      </c>
      <c r="R89" s="49"/>
      <c r="S89" s="82"/>
      <c r="T89" s="49" t="s">
        <v>216</v>
      </c>
      <c r="U89" s="49" t="s">
        <v>307</v>
      </c>
      <c r="V89" s="49" t="str">
        <f t="shared" si="12"/>
        <v>Yes</v>
      </c>
      <c r="W89" s="49" t="str">
        <f t="shared" si="13"/>
        <v>Yes</v>
      </c>
      <c r="X89" s="55" t="s">
        <v>332</v>
      </c>
      <c r="Y89" s="3"/>
      <c r="Z89" s="7">
        <v>1.3629956702911086E-4</v>
      </c>
      <c r="AA89" s="8">
        <v>4.508054674910143E-4</v>
      </c>
      <c r="AB89" s="8">
        <v>5.4634491864209483E-5</v>
      </c>
      <c r="AC89" s="9">
        <v>5.8485438051234168E-5</v>
      </c>
      <c r="AD89" s="7">
        <v>1.2636216485837411E-4</v>
      </c>
      <c r="AE89" s="8">
        <v>5.308988579621201E-4</v>
      </c>
      <c r="AF89" s="8">
        <v>3.7450757322079732E-4</v>
      </c>
      <c r="AG89" s="9">
        <v>6.8041896750500538E-4</v>
      </c>
      <c r="AH89" s="7">
        <v>1.4370770111083532E-4</v>
      </c>
      <c r="AI89" s="8">
        <v>3.832825571103414E-4</v>
      </c>
      <c r="AJ89" s="8">
        <v>5.8219649026487654E-4</v>
      </c>
      <c r="AK89" s="9">
        <v>6.1919387396447043E-4</v>
      </c>
      <c r="AM89" s="69">
        <f t="shared" si="8"/>
        <v>1.2899503492848388</v>
      </c>
      <c r="AN89" s="69">
        <f t="shared" si="9"/>
        <v>1.3035305587232486</v>
      </c>
      <c r="AO89" s="3"/>
      <c r="AP89" s="7">
        <v>4.8732830648721308E-4</v>
      </c>
      <c r="AQ89" s="8">
        <v>1.4589751767073237E-4</v>
      </c>
      <c r="AR89" s="8">
        <v>5.6941348999224684E-5</v>
      </c>
      <c r="AS89" s="9">
        <v>4.3132157363881058E-4</v>
      </c>
      <c r="AT89" s="7">
        <v>1.2194107574170801E-4</v>
      </c>
      <c r="AU89" s="8">
        <v>1.1705861129024882E-4</v>
      </c>
      <c r="AV89" s="8">
        <v>3.6306964219203187E-5</v>
      </c>
      <c r="AW89" s="9">
        <v>2.7653399659102427E-5</v>
      </c>
      <c r="AX89" s="7">
        <v>1.509177423060114E-4</v>
      </c>
      <c r="AY89" s="8">
        <v>6.8667123693395938E-5</v>
      </c>
      <c r="AZ89" s="8">
        <v>2.0805181433149894E-4</v>
      </c>
      <c r="BA89" s="9">
        <v>5.5287893056758774E-5</v>
      </c>
      <c r="BC89" s="69">
        <f t="shared" si="10"/>
        <v>-1.8882156703734096</v>
      </c>
      <c r="BD89" s="61">
        <f t="shared" si="11"/>
        <v>-1.2155453629122925</v>
      </c>
    </row>
    <row r="90" spans="1:56" ht="54" customHeight="1" x14ac:dyDescent="0.2">
      <c r="A90" s="44" t="s">
        <v>325</v>
      </c>
      <c r="B90" s="56"/>
      <c r="C90" s="45">
        <v>23.28</v>
      </c>
      <c r="D90" s="45">
        <v>1294.45</v>
      </c>
      <c r="E90" s="45">
        <v>-2</v>
      </c>
      <c r="F90" s="45">
        <v>1294.4683000000002</v>
      </c>
      <c r="G90" s="45">
        <f t="shared" si="7"/>
        <v>1.8300000000181171E-2</v>
      </c>
      <c r="H90" s="46">
        <v>2589.9439000000002</v>
      </c>
      <c r="I90" s="45"/>
      <c r="J90" s="45">
        <v>6</v>
      </c>
      <c r="K90" s="45">
        <v>5</v>
      </c>
      <c r="L90" s="45">
        <v>2</v>
      </c>
      <c r="M90" s="45">
        <v>1</v>
      </c>
      <c r="N90" s="45"/>
      <c r="O90" s="45"/>
      <c r="P90" s="45"/>
      <c r="Q90" s="45" t="s">
        <v>58</v>
      </c>
      <c r="R90" s="45"/>
      <c r="S90" s="80"/>
      <c r="T90" s="45" t="s">
        <v>216</v>
      </c>
      <c r="U90" s="57" t="s">
        <v>334</v>
      </c>
      <c r="V90" s="45" t="str">
        <f t="shared" si="12"/>
        <v>Yes</v>
      </c>
      <c r="W90" s="45" t="str">
        <f t="shared" si="13"/>
        <v>Yes</v>
      </c>
      <c r="X90" s="53" t="s">
        <v>335</v>
      </c>
      <c r="Y90" s="3"/>
      <c r="Z90" s="7">
        <v>1.0352748493371729E-3</v>
      </c>
      <c r="AA90" s="8">
        <v>1.1368496503440177E-3</v>
      </c>
      <c r="AB90" s="8">
        <v>1.0878905232042527E-3</v>
      </c>
      <c r="AC90" s="9">
        <v>8.5346134590675909E-4</v>
      </c>
      <c r="AD90" s="7">
        <v>3.9510028402383549E-4</v>
      </c>
      <c r="AE90" s="8">
        <v>2.3123676460284011E-4</v>
      </c>
      <c r="AF90" s="8">
        <v>2.5009311360787393E-4</v>
      </c>
      <c r="AG90" s="9">
        <v>3.6866312191675743E-4</v>
      </c>
      <c r="AH90" s="7">
        <v>8.0455929828176777E-5</v>
      </c>
      <c r="AI90" s="8">
        <v>1.4955089677329953E-4</v>
      </c>
      <c r="AJ90" s="8">
        <v>2.9039095060347329E-4</v>
      </c>
      <c r="AK90" s="9">
        <v>1.2930574614336565E-4</v>
      </c>
      <c r="AM90" s="69">
        <f t="shared" si="8"/>
        <v>-1.7241043204021451</v>
      </c>
      <c r="AN90" s="69">
        <f t="shared" si="9"/>
        <v>-2.6625047214324664</v>
      </c>
      <c r="AO90" s="3"/>
      <c r="AP90" s="7">
        <v>9.815492208538818E-4</v>
      </c>
      <c r="AQ90" s="8">
        <v>1.023102535755328E-3</v>
      </c>
      <c r="AR90" s="8">
        <v>1.3885840590613845E-3</v>
      </c>
      <c r="AS90" s="9">
        <v>1.0956060031428949E-3</v>
      </c>
      <c r="AT90" s="7">
        <v>6.325638837932126E-4</v>
      </c>
      <c r="AU90" s="8">
        <v>7.6702335368723177E-4</v>
      </c>
      <c r="AV90" s="8">
        <v>3.0273018729983154E-4</v>
      </c>
      <c r="AW90" s="9">
        <v>2.4244288479706092E-4</v>
      </c>
      <c r="AX90" s="7">
        <v>6.0585679328381309E-4</v>
      </c>
      <c r="AY90" s="8">
        <v>9.9009661237646398E-4</v>
      </c>
      <c r="AZ90" s="8">
        <v>4.3182671171850131E-4</v>
      </c>
      <c r="BA90" s="9">
        <v>3.8010143065869028E-4</v>
      </c>
      <c r="BC90" s="69">
        <f t="shared" si="10"/>
        <v>-1.2067509034175372</v>
      </c>
      <c r="BD90" s="61">
        <f t="shared" si="11"/>
        <v>-0.8985788356558696</v>
      </c>
    </row>
    <row r="91" spans="1:56" ht="54" customHeight="1" x14ac:dyDescent="0.2">
      <c r="A91" s="58" t="s">
        <v>327</v>
      </c>
      <c r="C91" s="2">
        <v>24.52</v>
      </c>
      <c r="D91" s="2">
        <v>1294.3900000000001</v>
      </c>
      <c r="E91" s="2">
        <v>-2</v>
      </c>
      <c r="F91" s="2">
        <v>1294.4683000000002</v>
      </c>
      <c r="G91" s="2">
        <f t="shared" si="7"/>
        <v>7.8300000000126602E-2</v>
      </c>
      <c r="H91" s="59">
        <v>2589.9439000000002</v>
      </c>
      <c r="J91" s="2">
        <v>6</v>
      </c>
      <c r="K91" s="2">
        <v>5</v>
      </c>
      <c r="L91" s="2">
        <v>2</v>
      </c>
      <c r="M91" s="2">
        <v>1</v>
      </c>
      <c r="Q91" s="2" t="s">
        <v>59</v>
      </c>
      <c r="S91" s="81"/>
      <c r="T91" s="2" t="s">
        <v>216</v>
      </c>
      <c r="U91" s="60" t="s">
        <v>334</v>
      </c>
      <c r="V91" s="2" t="str">
        <f t="shared" si="12"/>
        <v>Yes</v>
      </c>
      <c r="W91" s="2" t="str">
        <f t="shared" si="13"/>
        <v>Yes</v>
      </c>
      <c r="X91" s="61" t="s">
        <v>337</v>
      </c>
      <c r="Y91" s="3"/>
      <c r="Z91" s="7">
        <v>9.8540993003041187E-4</v>
      </c>
      <c r="AA91" s="8">
        <v>9.6697903501819307E-4</v>
      </c>
      <c r="AB91" s="8">
        <v>7.3075943672387374E-4</v>
      </c>
      <c r="AC91" s="9">
        <v>8.9978848198414151E-4</v>
      </c>
      <c r="AD91" s="7">
        <v>1.9047279095651726E-4</v>
      </c>
      <c r="AE91" s="8">
        <v>3.126331153953545E-4</v>
      </c>
      <c r="AF91" s="8">
        <v>2.7557638793332048E-4</v>
      </c>
      <c r="AG91" s="9">
        <v>4.3064626324365877E-4</v>
      </c>
      <c r="AH91" s="7">
        <v>3.3091043530575532E-4</v>
      </c>
      <c r="AI91" s="8">
        <v>1.6668941023257548E-4</v>
      </c>
      <c r="AJ91" s="8">
        <v>2.7507792795852511E-4</v>
      </c>
      <c r="AK91" s="9">
        <v>1.0904761337974575E-4</v>
      </c>
      <c r="AM91" s="69">
        <f t="shared" si="8"/>
        <v>-1.5669363718120417</v>
      </c>
      <c r="AN91" s="69">
        <f t="shared" si="9"/>
        <v>-2.0227413256796631</v>
      </c>
      <c r="AO91" s="3"/>
      <c r="AP91" s="7">
        <v>1.2097432281222749E-3</v>
      </c>
      <c r="AQ91" s="8">
        <v>1.0341374570864415E-3</v>
      </c>
      <c r="AR91" s="8">
        <v>1.1265564578730848E-3</v>
      </c>
      <c r="AS91" s="9">
        <v>1.0861762633932624E-3</v>
      </c>
      <c r="AT91" s="7">
        <v>4.4520820749757782E-4</v>
      </c>
      <c r="AU91" s="8">
        <v>3.8119122905385966E-4</v>
      </c>
      <c r="AV91" s="8">
        <v>4.9323759110478111E-4</v>
      </c>
      <c r="AW91" s="9">
        <v>1.939958061887917E-4</v>
      </c>
      <c r="AX91" s="7">
        <v>4.7107748737597365E-4</v>
      </c>
      <c r="AY91" s="8">
        <v>1.5343258537622458E-4</v>
      </c>
      <c r="AZ91" s="8">
        <v>5.5697559534639883E-4</v>
      </c>
      <c r="BA91" s="9">
        <v>1.5292753597215711E-4</v>
      </c>
      <c r="BC91" s="69">
        <f t="shared" si="10"/>
        <v>-1.5579325291234039</v>
      </c>
      <c r="BD91" s="61">
        <f t="shared" si="11"/>
        <v>-1.7397423488198895</v>
      </c>
    </row>
    <row r="92" spans="1:56" ht="54" customHeight="1" thickBot="1" x14ac:dyDescent="0.25">
      <c r="A92" s="48" t="s">
        <v>329</v>
      </c>
      <c r="B92" s="62"/>
      <c r="C92" s="49">
        <v>26.22</v>
      </c>
      <c r="D92" s="49">
        <v>1294.43</v>
      </c>
      <c r="E92" s="49">
        <v>-2</v>
      </c>
      <c r="F92" s="49">
        <v>1294.4683000000002</v>
      </c>
      <c r="G92" s="49">
        <f t="shared" si="7"/>
        <v>3.8300000000162981E-2</v>
      </c>
      <c r="H92" s="50">
        <v>2589.9439000000002</v>
      </c>
      <c r="I92" s="49"/>
      <c r="J92" s="49">
        <v>6</v>
      </c>
      <c r="K92" s="49">
        <v>5</v>
      </c>
      <c r="L92" s="49">
        <v>2</v>
      </c>
      <c r="M92" s="49">
        <v>1</v>
      </c>
      <c r="N92" s="49"/>
      <c r="O92" s="49"/>
      <c r="P92" s="49"/>
      <c r="Q92" s="49" t="s">
        <v>68</v>
      </c>
      <c r="R92" s="49"/>
      <c r="S92" s="82"/>
      <c r="T92" s="49" t="s">
        <v>216</v>
      </c>
      <c r="U92" s="63" t="s">
        <v>334</v>
      </c>
      <c r="V92" s="49" t="str">
        <f t="shared" si="12"/>
        <v>Yes</v>
      </c>
      <c r="W92" s="49" t="str">
        <f t="shared" si="13"/>
        <v>Yes</v>
      </c>
      <c r="X92" s="55" t="s">
        <v>338</v>
      </c>
      <c r="Y92" s="3"/>
      <c r="Z92" s="7">
        <v>2.2043275879777341E-3</v>
      </c>
      <c r="AA92" s="8">
        <v>2.670879678301063E-3</v>
      </c>
      <c r="AB92" s="8">
        <v>2.1365143665332681E-3</v>
      </c>
      <c r="AC92" s="9">
        <v>2.7694544888034142E-3</v>
      </c>
      <c r="AD92" s="7">
        <v>4.2465412634015313E-4</v>
      </c>
      <c r="AE92" s="8">
        <v>2.2303561926626119E-4</v>
      </c>
      <c r="AF92" s="8">
        <v>2.2352761185309613E-4</v>
      </c>
      <c r="AG92" s="9">
        <v>2.3417049675995477E-4</v>
      </c>
      <c r="AH92" s="7">
        <v>9.1200216207941274E-5</v>
      </c>
      <c r="AI92" s="8">
        <v>1.1516902636369546E-4</v>
      </c>
      <c r="AJ92" s="8">
        <v>2.6390720879049251E-4</v>
      </c>
      <c r="AK92" s="9">
        <v>2.6756477686554073E-4</v>
      </c>
      <c r="AM92" s="69">
        <f t="shared" si="8"/>
        <v>-3.1454552844194428</v>
      </c>
      <c r="AN92" s="69">
        <f t="shared" si="9"/>
        <v>-3.7286256405060016</v>
      </c>
      <c r="AO92" s="3"/>
      <c r="AP92" s="7">
        <v>1.4235289860559616E-3</v>
      </c>
      <c r="AQ92" s="8">
        <v>2.0784069789858656E-3</v>
      </c>
      <c r="AR92" s="8">
        <v>1.8364782226963693E-3</v>
      </c>
      <c r="AS92" s="9">
        <v>1.8779194928899301E-3</v>
      </c>
      <c r="AT92" s="7">
        <v>6.8799637563249838E-4</v>
      </c>
      <c r="AU92" s="8">
        <v>1.9924803188205815E-3</v>
      </c>
      <c r="AV92" s="8">
        <v>1.9982805550375887E-3</v>
      </c>
      <c r="AW92" s="9">
        <v>1.0937446955651786E-3</v>
      </c>
      <c r="AX92" s="7">
        <v>8.0802911939326365E-4</v>
      </c>
      <c r="AY92" s="8">
        <v>6.3943582143578532E-4</v>
      </c>
      <c r="AZ92" s="8">
        <v>4.6664656722028016E-4</v>
      </c>
      <c r="BA92" s="9">
        <v>4.6809486659970471E-4</v>
      </c>
      <c r="BC92" s="69">
        <f t="shared" si="10"/>
        <v>-0.32206929570790921</v>
      </c>
      <c r="BD92" s="61">
        <f t="shared" si="11"/>
        <v>-1.5989676480492663</v>
      </c>
    </row>
    <row r="93" spans="1:56" ht="53" customHeight="1" x14ac:dyDescent="0.2">
      <c r="A93" s="58" t="s">
        <v>333</v>
      </c>
      <c r="C93" s="2">
        <v>30.45</v>
      </c>
      <c r="D93" s="2">
        <v>1439.46</v>
      </c>
      <c r="E93" s="2">
        <v>-2</v>
      </c>
      <c r="F93" s="2">
        <v>1439.5058000000001</v>
      </c>
      <c r="G93" s="2">
        <f t="shared" si="7"/>
        <v>4.5800000000099317E-2</v>
      </c>
      <c r="H93" s="59">
        <v>2880.0189</v>
      </c>
      <c r="J93" s="2">
        <v>6</v>
      </c>
      <c r="K93" s="2">
        <v>5</v>
      </c>
      <c r="M93" s="2">
        <v>3</v>
      </c>
      <c r="Q93" s="2" t="s">
        <v>59</v>
      </c>
      <c r="S93" s="81"/>
      <c r="T93" s="2" t="s">
        <v>216</v>
      </c>
      <c r="U93" s="2" t="s">
        <v>340</v>
      </c>
      <c r="V93" s="2" t="str">
        <f t="shared" si="12"/>
        <v>Yes</v>
      </c>
      <c r="W93" s="2" t="str">
        <f t="shared" si="13"/>
        <v>No</v>
      </c>
      <c r="X93" s="61" t="s">
        <v>342</v>
      </c>
      <c r="Y93" s="3"/>
      <c r="Z93" s="7">
        <v>1.4003798377123248E-3</v>
      </c>
      <c r="AA93" s="8">
        <v>9.5667843470569178E-4</v>
      </c>
      <c r="AB93" s="8">
        <v>1.2402449543592237E-3</v>
      </c>
      <c r="AC93" s="9">
        <v>1.5506343854162783E-3</v>
      </c>
      <c r="AD93" s="7">
        <v>1.8530326241582732E-4</v>
      </c>
      <c r="AE93" s="8">
        <v>4.2352924392148681E-4</v>
      </c>
      <c r="AF93" s="8">
        <v>5.1121153463095921E-4</v>
      </c>
      <c r="AG93" s="9">
        <v>4.2640878549573207E-4</v>
      </c>
      <c r="AH93" s="7">
        <v>1.0118710024128368E-4</v>
      </c>
      <c r="AI93" s="8">
        <v>1.4242174918264897E-4</v>
      </c>
      <c r="AJ93" s="8">
        <v>9.2950218288056233E-5</v>
      </c>
      <c r="AK93" s="9">
        <v>1.2114775593392358E-4</v>
      </c>
      <c r="AM93" s="69">
        <f t="shared" si="8"/>
        <v>-1.7350317440311658</v>
      </c>
      <c r="AN93" s="69">
        <f t="shared" si="9"/>
        <v>-3.4914988642670539</v>
      </c>
      <c r="AO93" s="3"/>
      <c r="AP93" s="7">
        <v>4.1941510472128969E-2</v>
      </c>
      <c r="AQ93" s="8">
        <v>2.7952342767137761E-2</v>
      </c>
      <c r="AR93" s="8">
        <v>3.5470512798249726E-2</v>
      </c>
      <c r="AS93" s="9">
        <v>3.761735720184451E-2</v>
      </c>
      <c r="AT93" s="7">
        <v>4.9490478139579128E-4</v>
      </c>
      <c r="AU93" s="8">
        <v>1.5912214166750478E-4</v>
      </c>
      <c r="AV93" s="8">
        <v>2.7356008629894803E-4</v>
      </c>
      <c r="AW93" s="9">
        <v>5.3126998508837048E-4</v>
      </c>
      <c r="AX93" s="7">
        <v>4.8029960359732707E-3</v>
      </c>
      <c r="AY93" s="8">
        <v>2.9918560467257754E-3</v>
      </c>
      <c r="AZ93" s="8">
        <v>9.8734395874798698E-3</v>
      </c>
      <c r="BA93" s="9">
        <v>6.9834986385930598E-3</v>
      </c>
      <c r="BC93" s="69">
        <f t="shared" si="10"/>
        <v>-6.6148484659155393</v>
      </c>
      <c r="BD93" s="61">
        <f t="shared" si="11"/>
        <v>-2.5360664154272725</v>
      </c>
    </row>
    <row r="94" spans="1:56" ht="53" customHeight="1" thickBot="1" x14ac:dyDescent="0.25">
      <c r="A94" s="48" t="s">
        <v>336</v>
      </c>
      <c r="B94" s="62"/>
      <c r="C94" s="49">
        <v>32.11</v>
      </c>
      <c r="D94" s="49">
        <v>1439.44</v>
      </c>
      <c r="E94" s="49">
        <v>-2</v>
      </c>
      <c r="F94" s="49">
        <v>1439.5058000000001</v>
      </c>
      <c r="G94" s="49">
        <f t="shared" si="7"/>
        <v>6.5800000000081127E-2</v>
      </c>
      <c r="H94" s="50">
        <v>2880.0189</v>
      </c>
      <c r="I94" s="49"/>
      <c r="J94" s="49">
        <v>6</v>
      </c>
      <c r="K94" s="49">
        <v>5</v>
      </c>
      <c r="L94" s="49"/>
      <c r="M94" s="49">
        <v>3</v>
      </c>
      <c r="N94" s="49"/>
      <c r="O94" s="49"/>
      <c r="P94" s="49"/>
      <c r="Q94" s="49" t="s">
        <v>68</v>
      </c>
      <c r="R94" s="49"/>
      <c r="S94" s="82"/>
      <c r="T94" s="49" t="s">
        <v>216</v>
      </c>
      <c r="U94" s="49" t="s">
        <v>340</v>
      </c>
      <c r="V94" s="49" t="str">
        <f t="shared" si="12"/>
        <v>Yes</v>
      </c>
      <c r="W94" s="49" t="str">
        <f t="shared" si="13"/>
        <v>No</v>
      </c>
      <c r="X94" s="55" t="s">
        <v>344</v>
      </c>
      <c r="Y94" s="3"/>
      <c r="Z94" s="7">
        <v>2.0425440141229696E-3</v>
      </c>
      <c r="AA94" s="8">
        <v>8.0222660695347052E-4</v>
      </c>
      <c r="AB94" s="8">
        <v>1.4351778291485093E-3</v>
      </c>
      <c r="AC94" s="9">
        <v>1.0018647274684103E-3</v>
      </c>
      <c r="AD94" s="7">
        <v>4.6436235369214411E-4</v>
      </c>
      <c r="AE94" s="8">
        <v>5.0722819970885208E-4</v>
      </c>
      <c r="AF94" s="8">
        <v>6.2989789303922368E-5</v>
      </c>
      <c r="AG94" s="9">
        <v>5.1211244825510069E-4</v>
      </c>
      <c r="AH94" s="7">
        <v>5.5456142378461294E-5</v>
      </c>
      <c r="AI94" s="8">
        <v>1.7072839779071992E-4</v>
      </c>
      <c r="AJ94" s="8">
        <v>3.5214764209054591E-4</v>
      </c>
      <c r="AK94" s="9">
        <v>3.3521606875833827E-4</v>
      </c>
      <c r="AM94" s="69">
        <f t="shared" si="8"/>
        <v>-1.7718466004693654</v>
      </c>
      <c r="AN94" s="69">
        <f t="shared" si="9"/>
        <v>-2.5314804380113651</v>
      </c>
      <c r="AO94" s="3"/>
      <c r="AP94" s="7">
        <v>9.4233159520766774E-2</v>
      </c>
      <c r="AQ94" s="8">
        <v>4.4176105845710911E-2</v>
      </c>
      <c r="AR94" s="8">
        <v>6.2097110832417257E-2</v>
      </c>
      <c r="AS94" s="9">
        <v>6.848255365657592E-2</v>
      </c>
      <c r="AT94" s="7">
        <v>2.9396263794372935E-4</v>
      </c>
      <c r="AU94" s="8">
        <v>2.022712949287336E-4</v>
      </c>
      <c r="AV94" s="8">
        <v>5.3478463929732196E-4</v>
      </c>
      <c r="AW94" s="9">
        <v>4.9336318258898942E-4</v>
      </c>
      <c r="AX94" s="7">
        <v>3.1818594910891729E-4</v>
      </c>
      <c r="AY94" s="8">
        <v>4.5170450293452832E-4</v>
      </c>
      <c r="AZ94" s="8">
        <v>1.3366584677178327E-3</v>
      </c>
      <c r="BA94" s="9">
        <v>7.4649002906177918E-4</v>
      </c>
      <c r="BC94" s="69">
        <f t="shared" si="10"/>
        <v>-7.4631787443442015</v>
      </c>
      <c r="BD94" s="61">
        <f t="shared" si="11"/>
        <v>-6.5589035478832773</v>
      </c>
    </row>
    <row r="95" spans="1:56" ht="76" customHeight="1" x14ac:dyDescent="0.2">
      <c r="A95" s="44" t="s">
        <v>339</v>
      </c>
      <c r="B95" s="56"/>
      <c r="C95" s="45">
        <v>21.76</v>
      </c>
      <c r="D95" s="45">
        <v>1148.3800000000001</v>
      </c>
      <c r="E95" s="45">
        <v>-2</v>
      </c>
      <c r="F95" s="45">
        <v>1148.4104000000002</v>
      </c>
      <c r="G95" s="45">
        <f t="shared" si="7"/>
        <v>3.0400000000099681E-2</v>
      </c>
      <c r="H95" s="46">
        <v>2297.8281000000002</v>
      </c>
      <c r="I95" s="45"/>
      <c r="J95" s="45">
        <v>6</v>
      </c>
      <c r="K95" s="45">
        <v>5</v>
      </c>
      <c r="L95" s="45"/>
      <c r="M95" s="45">
        <v>1</v>
      </c>
      <c r="N95" s="45"/>
      <c r="O95" s="45"/>
      <c r="P95" s="45"/>
      <c r="Q95" s="45" t="s">
        <v>58</v>
      </c>
      <c r="R95" s="45"/>
      <c r="S95" s="80"/>
      <c r="T95" s="45" t="s">
        <v>216</v>
      </c>
      <c r="U95" s="45" t="s">
        <v>340</v>
      </c>
      <c r="V95" s="45" t="str">
        <f t="shared" si="12"/>
        <v>Yes</v>
      </c>
      <c r="W95" s="45" t="str">
        <f t="shared" si="13"/>
        <v>No</v>
      </c>
      <c r="X95" s="53" t="s">
        <v>346</v>
      </c>
      <c r="Y95" s="3"/>
      <c r="Z95" s="7">
        <v>1.1693441072015308E-2</v>
      </c>
      <c r="AA95" s="8">
        <v>1.096529258649854E-2</v>
      </c>
      <c r="AB95" s="8">
        <v>1.2827209732921604E-2</v>
      </c>
      <c r="AC95" s="9">
        <v>1.1362177195500282E-2</v>
      </c>
      <c r="AD95" s="7">
        <v>3.8401947174837099E-3</v>
      </c>
      <c r="AE95" s="8">
        <v>3.3715917639009223E-3</v>
      </c>
      <c r="AF95" s="8">
        <v>4.1429698199022457E-3</v>
      </c>
      <c r="AG95" s="9">
        <v>3.9200530482210996E-3</v>
      </c>
      <c r="AH95" s="7">
        <v>1.436934776187478E-3</v>
      </c>
      <c r="AI95" s="8">
        <v>1.1617924809534175E-3</v>
      </c>
      <c r="AJ95" s="8">
        <v>1.0557002706652627E-3</v>
      </c>
      <c r="AK95" s="9">
        <v>1.0300999960647229E-3</v>
      </c>
      <c r="AM95" s="69">
        <f t="shared" si="8"/>
        <v>-1.6168367988815222</v>
      </c>
      <c r="AN95" s="69">
        <f t="shared" si="9"/>
        <v>-3.3220157204823506</v>
      </c>
      <c r="AO95" s="3"/>
      <c r="AP95" s="7">
        <v>7.0389057856159974E-3</v>
      </c>
      <c r="AQ95" s="8">
        <v>6.198780604846083E-3</v>
      </c>
      <c r="AR95" s="8">
        <v>8.4149905901330837E-3</v>
      </c>
      <c r="AS95" s="9">
        <v>7.4205528437340526E-3</v>
      </c>
      <c r="AT95" s="7">
        <v>4.7732274621421602E-3</v>
      </c>
      <c r="AU95" s="8">
        <v>4.4871062805459062E-3</v>
      </c>
      <c r="AV95" s="8">
        <v>4.5478475724074693E-3</v>
      </c>
      <c r="AW95" s="9">
        <v>3.7258225295607604E-3</v>
      </c>
      <c r="AX95" s="7">
        <v>3.6023044598108432E-3</v>
      </c>
      <c r="AY95" s="8">
        <v>4.1583587240196316E-3</v>
      </c>
      <c r="AZ95" s="8">
        <v>2.9119193391549353E-3</v>
      </c>
      <c r="BA95" s="9">
        <v>3.8126595082995109E-3</v>
      </c>
      <c r="BC95" s="69">
        <f t="shared" si="10"/>
        <v>-0.72953588388493529</v>
      </c>
      <c r="BD95" s="61">
        <f t="shared" si="11"/>
        <v>-1.0051075627612125</v>
      </c>
    </row>
    <row r="96" spans="1:56" ht="76" customHeight="1" x14ac:dyDescent="0.2">
      <c r="A96" s="58" t="s">
        <v>341</v>
      </c>
      <c r="C96" s="2">
        <v>24.6</v>
      </c>
      <c r="D96" s="2">
        <v>1148.3900000000001</v>
      </c>
      <c r="E96" s="2">
        <v>-2</v>
      </c>
      <c r="F96" s="2">
        <v>1148.4104000000002</v>
      </c>
      <c r="G96" s="2">
        <f t="shared" si="7"/>
        <v>2.0400000000108776E-2</v>
      </c>
      <c r="H96" s="59">
        <v>2297.8281000000002</v>
      </c>
      <c r="J96" s="2">
        <v>6</v>
      </c>
      <c r="K96" s="2">
        <v>5</v>
      </c>
      <c r="M96" s="2">
        <v>1</v>
      </c>
      <c r="Q96" s="2" t="s">
        <v>59</v>
      </c>
      <c r="S96" s="81"/>
      <c r="T96" s="2" t="s">
        <v>216</v>
      </c>
      <c r="U96" s="2" t="s">
        <v>340</v>
      </c>
      <c r="V96" s="2" t="str">
        <f t="shared" si="12"/>
        <v>Yes</v>
      </c>
      <c r="W96" s="2" t="str">
        <f t="shared" si="13"/>
        <v>No</v>
      </c>
      <c r="X96" s="61" t="s">
        <v>346</v>
      </c>
      <c r="Y96" s="3"/>
      <c r="Z96" s="7">
        <v>7.1252578048560788E-3</v>
      </c>
      <c r="AA96" s="8">
        <v>8.2057336153274086E-3</v>
      </c>
      <c r="AB96" s="8">
        <v>8.9072221257761475E-3</v>
      </c>
      <c r="AC96" s="9">
        <v>6.9603301456996666E-3</v>
      </c>
      <c r="AD96" s="7">
        <v>5.0387595340005888E-3</v>
      </c>
      <c r="AE96" s="8">
        <v>5.9452706035751975E-3</v>
      </c>
      <c r="AF96" s="8">
        <v>5.4714441323391256E-3</v>
      </c>
      <c r="AG96" s="9">
        <v>4.199054905521098E-3</v>
      </c>
      <c r="AH96" s="7">
        <v>2.1077162403288292E-3</v>
      </c>
      <c r="AI96" s="8">
        <v>1.1932806393911324E-3</v>
      </c>
      <c r="AJ96" s="8">
        <v>6.2675210867532704E-4</v>
      </c>
      <c r="AK96" s="9">
        <v>9.4693299901105828E-4</v>
      </c>
      <c r="AM96" s="69">
        <f t="shared" si="8"/>
        <v>-0.59502051347346729</v>
      </c>
      <c r="AN96" s="69">
        <f t="shared" si="9"/>
        <v>-2.6780986784186354</v>
      </c>
      <c r="AO96" s="3"/>
      <c r="AP96" s="7">
        <v>1.9403286746614247E-3</v>
      </c>
      <c r="AQ96" s="8">
        <v>3.4056367851390611E-3</v>
      </c>
      <c r="AR96" s="8">
        <v>3.410041543212383E-3</v>
      </c>
      <c r="AS96" s="9">
        <v>3.3658503640901587E-3</v>
      </c>
      <c r="AT96" s="7">
        <v>3.9466833390082411E-2</v>
      </c>
      <c r="AU96" s="8">
        <v>1.6911856368707408E-2</v>
      </c>
      <c r="AV96" s="8">
        <v>3.4898583325330162E-2</v>
      </c>
      <c r="AW96" s="9">
        <v>2.7438480233958045E-2</v>
      </c>
      <c r="AX96" s="7">
        <v>8.0704274214604063E-2</v>
      </c>
      <c r="AY96" s="8">
        <v>6.260602320760815E-2</v>
      </c>
      <c r="AZ96" s="8">
        <v>5.7589296973130616E-2</v>
      </c>
      <c r="BA96" s="9">
        <v>5.2635966946362224E-2</v>
      </c>
      <c r="BC96" s="69">
        <f t="shared" si="10"/>
        <v>3.2918287128523089</v>
      </c>
      <c r="BD96" s="61">
        <f t="shared" si="11"/>
        <v>4.3865054390795803</v>
      </c>
    </row>
    <row r="97" spans="1:56" ht="76" customHeight="1" thickBot="1" x14ac:dyDescent="0.25">
      <c r="A97" s="58" t="s">
        <v>343</v>
      </c>
      <c r="C97" s="2">
        <v>27.06</v>
      </c>
      <c r="D97" s="2">
        <v>1148.4100000000001</v>
      </c>
      <c r="E97" s="2">
        <v>-2</v>
      </c>
      <c r="F97" s="2">
        <v>1148.4104000000002</v>
      </c>
      <c r="G97" s="2">
        <f t="shared" si="7"/>
        <v>4.0000000012696546E-4</v>
      </c>
      <c r="H97" s="59">
        <v>2297.8281000000002</v>
      </c>
      <c r="J97" s="2">
        <v>6</v>
      </c>
      <c r="K97" s="2">
        <v>5</v>
      </c>
      <c r="M97" s="2">
        <v>1</v>
      </c>
      <c r="Q97" s="2" t="s">
        <v>68</v>
      </c>
      <c r="S97" s="81"/>
      <c r="T97" s="2" t="s">
        <v>216</v>
      </c>
      <c r="U97" s="2" t="s">
        <v>340</v>
      </c>
      <c r="V97" s="2" t="str">
        <f t="shared" si="12"/>
        <v>Yes</v>
      </c>
      <c r="W97" s="2" t="str">
        <f t="shared" si="13"/>
        <v>No</v>
      </c>
      <c r="X97" s="61" t="s">
        <v>346</v>
      </c>
      <c r="Y97" s="3"/>
      <c r="Z97" s="7">
        <v>1.2362666024089202E-3</v>
      </c>
      <c r="AA97" s="8">
        <v>7.5979655022587059E-4</v>
      </c>
      <c r="AB97" s="8">
        <v>8.5614745777905666E-4</v>
      </c>
      <c r="AC97" s="9">
        <v>7.284966343318978E-4</v>
      </c>
      <c r="AD97" s="7">
        <v>2.8035692230503958E-4</v>
      </c>
      <c r="AE97" s="8">
        <v>3.5330950002276706E-4</v>
      </c>
      <c r="AF97" s="8">
        <v>5.5910091282225288E-4</v>
      </c>
      <c r="AG97" s="9">
        <v>6.0494477046562863E-4</v>
      </c>
      <c r="AH97" s="7">
        <v>7.9293694514047874E-4</v>
      </c>
      <c r="AI97" s="8">
        <v>1.9315321923888623E-3</v>
      </c>
      <c r="AJ97" s="8">
        <v>3.4420473836765893E-4</v>
      </c>
      <c r="AK97" s="9">
        <v>2.1826924790575245E-4</v>
      </c>
      <c r="AM97" s="69">
        <f t="shared" si="8"/>
        <v>-0.99408257096109487</v>
      </c>
      <c r="AN97" s="69">
        <f t="shared" si="9"/>
        <v>-0.12349807738398946</v>
      </c>
      <c r="AO97" s="3"/>
      <c r="AP97" s="7">
        <v>4.3153185411321719E-4</v>
      </c>
      <c r="AQ97" s="8">
        <v>1.3076372749352351E-3</v>
      </c>
      <c r="AR97" s="8">
        <v>7.9193264540093004E-4</v>
      </c>
      <c r="AS97" s="9">
        <v>3.6455057085805814E-4</v>
      </c>
      <c r="AT97" s="7">
        <v>6.7114408414266119E-4</v>
      </c>
      <c r="AU97" s="8">
        <v>8.1643649049220298E-4</v>
      </c>
      <c r="AV97" s="8">
        <v>1.0234788700976716E-3</v>
      </c>
      <c r="AW97" s="9">
        <v>1.3043163544636349E-3</v>
      </c>
      <c r="AX97" s="7">
        <v>1.2588134906282716E-3</v>
      </c>
      <c r="AY97" s="8">
        <v>1.1079416547112233E-3</v>
      </c>
      <c r="AZ97" s="8">
        <v>5.7903802766042336E-4</v>
      </c>
      <c r="BA97" s="9">
        <v>3.7767799192200139E-4</v>
      </c>
      <c r="BC97" s="69">
        <f t="shared" si="10"/>
        <v>0.39793676220662305</v>
      </c>
      <c r="BD97" s="61">
        <f t="shared" si="11"/>
        <v>0.19880243532855735</v>
      </c>
    </row>
    <row r="98" spans="1:56" ht="52" customHeight="1" x14ac:dyDescent="0.2">
      <c r="A98" s="44" t="s">
        <v>345</v>
      </c>
      <c r="B98" s="56"/>
      <c r="C98" s="45">
        <v>24.94</v>
      </c>
      <c r="D98" s="45">
        <v>1293.9000000000001</v>
      </c>
      <c r="E98" s="45">
        <v>-2</v>
      </c>
      <c r="F98" s="45">
        <v>1293.9581000000001</v>
      </c>
      <c r="G98" s="45">
        <f t="shared" si="7"/>
        <v>5.8099999999967622E-2</v>
      </c>
      <c r="H98" s="46">
        <v>2588.9234999999999</v>
      </c>
      <c r="I98" s="45"/>
      <c r="J98" s="45">
        <v>6</v>
      </c>
      <c r="K98" s="45">
        <v>5</v>
      </c>
      <c r="L98" s="45"/>
      <c r="M98" s="45">
        <v>2</v>
      </c>
      <c r="N98" s="45"/>
      <c r="O98" s="45"/>
      <c r="P98" s="45"/>
      <c r="Q98" s="45" t="s">
        <v>58</v>
      </c>
      <c r="R98" s="45"/>
      <c r="S98" s="80"/>
      <c r="T98" s="45" t="s">
        <v>216</v>
      </c>
      <c r="U98" s="45"/>
      <c r="V98" s="45" t="str">
        <f t="shared" si="12"/>
        <v>Yes</v>
      </c>
      <c r="W98" s="45" t="str">
        <f t="shared" si="13"/>
        <v>No</v>
      </c>
      <c r="X98" s="53" t="s">
        <v>310</v>
      </c>
      <c r="Y98" s="3"/>
      <c r="Z98" s="7">
        <v>6.0857802235092181E-4</v>
      </c>
      <c r="AA98" s="8">
        <v>6.6523621390010015E-4</v>
      </c>
      <c r="AB98" s="8">
        <v>7.5084255107393198E-4</v>
      </c>
      <c r="AC98" s="9">
        <v>7.841345924760151E-4</v>
      </c>
      <c r="AD98" s="7">
        <v>2.585581932161527E-4</v>
      </c>
      <c r="AE98" s="8">
        <v>9.0693065340344145E-5</v>
      </c>
      <c r="AF98" s="8">
        <v>1.4281854520823729E-4</v>
      </c>
      <c r="AG98" s="9">
        <v>2.7268646278170371E-5</v>
      </c>
      <c r="AH98" s="7">
        <v>1.4468914502905637E-4</v>
      </c>
      <c r="AI98" s="8">
        <v>8.1105615063284568E-5</v>
      </c>
      <c r="AJ98" s="8">
        <v>2.8310189074302356E-5</v>
      </c>
      <c r="AK98" s="9">
        <v>7.157620555275889E-5</v>
      </c>
      <c r="AM98" s="69">
        <f t="shared" si="8"/>
        <v>-2.4352025269977124</v>
      </c>
      <c r="AN98" s="69">
        <f t="shared" si="9"/>
        <v>-3.1084173268353705</v>
      </c>
      <c r="AO98" s="3"/>
      <c r="AP98" s="7">
        <v>4.7909961854023691E-4</v>
      </c>
      <c r="AQ98" s="8">
        <v>3.8386344021598017E-4</v>
      </c>
      <c r="AR98" s="8">
        <v>7.9121773455518467E-4</v>
      </c>
      <c r="AS98" s="9">
        <v>5.0762563021598882E-4</v>
      </c>
      <c r="AT98" s="7">
        <v>1.8506491683887427E-4</v>
      </c>
      <c r="AU98" s="8">
        <v>2.1030660913771025E-4</v>
      </c>
      <c r="AV98" s="8">
        <v>7.3610422897110595E-5</v>
      </c>
      <c r="AW98" s="9">
        <v>6.8106727254961671E-5</v>
      </c>
      <c r="AX98" s="7">
        <v>2.2814463069651501E-5</v>
      </c>
      <c r="AY98" s="8">
        <v>7.1109413959478891E-5</v>
      </c>
      <c r="AZ98" s="8">
        <v>1.9776297098180254E-4</v>
      </c>
      <c r="BA98" s="9">
        <v>1.0102222919360224E-4</v>
      </c>
      <c r="BC98" s="69">
        <f t="shared" si="10"/>
        <v>-2.009005134956011</v>
      </c>
      <c r="BD98" s="61">
        <f t="shared" si="11"/>
        <v>-2.460704493964248</v>
      </c>
    </row>
    <row r="99" spans="1:56" ht="52" customHeight="1" x14ac:dyDescent="0.2">
      <c r="A99" s="58" t="s">
        <v>347</v>
      </c>
      <c r="C99" s="2">
        <v>27.37</v>
      </c>
      <c r="D99" s="2">
        <v>1293.92</v>
      </c>
      <c r="E99" s="2">
        <v>-2</v>
      </c>
      <c r="F99" s="2">
        <v>1293.9581000000001</v>
      </c>
      <c r="G99" s="2">
        <f t="shared" si="7"/>
        <v>3.8099999999985812E-2</v>
      </c>
      <c r="H99" s="59">
        <v>2588.9234999999999</v>
      </c>
      <c r="J99" s="2">
        <v>6</v>
      </c>
      <c r="K99" s="2">
        <v>5</v>
      </c>
      <c r="M99" s="2">
        <v>2</v>
      </c>
      <c r="Q99" s="2" t="s">
        <v>59</v>
      </c>
      <c r="S99" s="81"/>
      <c r="T99" s="2" t="s">
        <v>216</v>
      </c>
      <c r="V99" s="2" t="str">
        <f t="shared" si="12"/>
        <v>Yes</v>
      </c>
      <c r="W99" s="2" t="str">
        <f t="shared" si="13"/>
        <v>No</v>
      </c>
      <c r="X99" s="61" t="s">
        <v>351</v>
      </c>
      <c r="Y99" s="3"/>
      <c r="Z99" s="7">
        <v>5.9270998535894794E-3</v>
      </c>
      <c r="AA99" s="8">
        <v>6.8800364991923983E-3</v>
      </c>
      <c r="AB99" s="8">
        <v>6.6294613528544459E-3</v>
      </c>
      <c r="AC99" s="9">
        <v>4.5523607749529422E-3</v>
      </c>
      <c r="AD99" s="7">
        <v>4.7346714261016489E-3</v>
      </c>
      <c r="AE99" s="8">
        <v>5.7719003566308099E-3</v>
      </c>
      <c r="AF99" s="8">
        <v>6.5807942636997028E-3</v>
      </c>
      <c r="AG99" s="9">
        <v>4.6195160464152204E-3</v>
      </c>
      <c r="AH99" s="7">
        <v>7.3468195988292987E-3</v>
      </c>
      <c r="AI99" s="8">
        <v>6.0808892425930757E-3</v>
      </c>
      <c r="AJ99" s="8">
        <v>6.3928043208576358E-3</v>
      </c>
      <c r="AK99" s="9">
        <v>7.8143792245777329E-3</v>
      </c>
      <c r="AM99" s="69">
        <f t="shared" si="8"/>
        <v>-0.14421800532334469</v>
      </c>
      <c r="AN99" s="69">
        <f t="shared" si="9"/>
        <v>0.20412047250490073</v>
      </c>
      <c r="AO99" s="3"/>
      <c r="AP99" s="7">
        <v>2.5026033204641656E-3</v>
      </c>
      <c r="AQ99" s="8">
        <v>3.1731422698295119E-3</v>
      </c>
      <c r="AR99" s="8">
        <v>2.2220119422211586E-3</v>
      </c>
      <c r="AS99" s="9">
        <v>1.7871842891043494E-3</v>
      </c>
      <c r="AT99" s="7">
        <v>3.4524115264602549E-2</v>
      </c>
      <c r="AU99" s="8">
        <v>1.6828067784891002E-2</v>
      </c>
      <c r="AV99" s="8">
        <v>2.0143121731070801E-2</v>
      </c>
      <c r="AW99" s="9">
        <v>2.6997243445484424E-2</v>
      </c>
      <c r="AX99" s="7">
        <v>5.9678082052811554E-2</v>
      </c>
      <c r="AY99" s="8">
        <v>4.6328986168304505E-2</v>
      </c>
      <c r="AZ99" s="8">
        <v>3.9037131832615514E-2</v>
      </c>
      <c r="BA99" s="9">
        <v>5.4586739544623515E-2</v>
      </c>
      <c r="BC99" s="69">
        <f t="shared" si="10"/>
        <v>3.3461992893554076</v>
      </c>
      <c r="BD99" s="61">
        <f t="shared" si="11"/>
        <v>4.3654481399575378</v>
      </c>
    </row>
    <row r="100" spans="1:56" ht="52" customHeight="1" x14ac:dyDescent="0.2">
      <c r="A100" s="58" t="s">
        <v>348</v>
      </c>
      <c r="C100" s="2">
        <v>29.12</v>
      </c>
      <c r="D100" s="2">
        <v>1293.92</v>
      </c>
      <c r="E100" s="2">
        <v>-2</v>
      </c>
      <c r="F100" s="2">
        <v>1293.9581000000001</v>
      </c>
      <c r="G100" s="2">
        <f t="shared" si="7"/>
        <v>3.8099999999985812E-2</v>
      </c>
      <c r="H100" s="59">
        <v>2588.9234999999999</v>
      </c>
      <c r="J100" s="2">
        <v>6</v>
      </c>
      <c r="K100" s="2">
        <v>5</v>
      </c>
      <c r="M100" s="2">
        <v>2</v>
      </c>
      <c r="Q100" s="2" t="s">
        <v>68</v>
      </c>
      <c r="S100" s="81"/>
      <c r="T100" s="2" t="s">
        <v>216</v>
      </c>
      <c r="V100" s="2" t="str">
        <f t="shared" si="12"/>
        <v>Yes</v>
      </c>
      <c r="W100" s="2" t="str">
        <f t="shared" si="13"/>
        <v>No</v>
      </c>
      <c r="X100" s="61" t="s">
        <v>351</v>
      </c>
      <c r="Y100" s="3"/>
      <c r="Z100" s="7">
        <v>1.8570037924759823E-3</v>
      </c>
      <c r="AA100" s="8">
        <v>1.3069958362576248E-3</v>
      </c>
      <c r="AB100" s="8">
        <v>1.2375737709017132E-3</v>
      </c>
      <c r="AC100" s="9">
        <v>1.139838226315748E-3</v>
      </c>
      <c r="AD100" s="7">
        <v>3.354725558198048E-4</v>
      </c>
      <c r="AE100" s="8">
        <v>2.6516070840735861E-4</v>
      </c>
      <c r="AF100" s="8">
        <v>6.7774494173720372E-4</v>
      </c>
      <c r="AG100" s="9">
        <v>4.7532685617018069E-4</v>
      </c>
      <c r="AH100" s="7">
        <v>4.7397355872239765E-4</v>
      </c>
      <c r="AI100" s="8">
        <v>2.6827962554489665E-4</v>
      </c>
      <c r="AJ100" s="8">
        <v>2.4305274743391904E-4</v>
      </c>
      <c r="AK100" s="9">
        <v>1.0785364555513952E-3</v>
      </c>
      <c r="AM100" s="69">
        <f t="shared" si="8"/>
        <v>-1.659847401047317</v>
      </c>
      <c r="AN100" s="69">
        <f t="shared" si="9"/>
        <v>-1.4249207386139484</v>
      </c>
      <c r="AO100" s="3"/>
      <c r="AP100" s="7">
        <v>5.0254448453400736E-3</v>
      </c>
      <c r="AQ100" s="8">
        <v>4.6210007121852007E-3</v>
      </c>
      <c r="AR100" s="8">
        <v>5.1381385185736228E-3</v>
      </c>
      <c r="AS100" s="9">
        <v>5.0853163470263888E-3</v>
      </c>
      <c r="AT100" s="7">
        <v>1.2276125983686267E-3</v>
      </c>
      <c r="AU100" s="8">
        <v>1.1477790817119497E-3</v>
      </c>
      <c r="AV100" s="8">
        <v>2.2038998866869594E-4</v>
      </c>
      <c r="AW100" s="9">
        <v>6.4277862892306314E-4</v>
      </c>
      <c r="AX100" s="7">
        <v>1.0446280163623441E-3</v>
      </c>
      <c r="AY100" s="8">
        <v>2.182075129570128E-3</v>
      </c>
      <c r="AZ100" s="8">
        <v>3.397218872718715E-3</v>
      </c>
      <c r="BA100" s="9">
        <v>1.997992797662784E-3</v>
      </c>
      <c r="BC100" s="69">
        <f t="shared" si="10"/>
        <v>-2.6171601321203344</v>
      </c>
      <c r="BD100" s="61">
        <f t="shared" si="11"/>
        <v>-1.2045044286099109</v>
      </c>
    </row>
    <row r="101" spans="1:56" ht="52" customHeight="1" x14ac:dyDescent="0.2">
      <c r="A101" s="58" t="s">
        <v>349</v>
      </c>
      <c r="C101" s="2">
        <v>28.73</v>
      </c>
      <c r="D101" s="2">
        <v>1293.9100000000001</v>
      </c>
      <c r="E101" s="2">
        <v>-2</v>
      </c>
      <c r="F101" s="2">
        <v>1293.9581000000001</v>
      </c>
      <c r="G101" s="2">
        <f t="shared" si="7"/>
        <v>4.8099999999976717E-2</v>
      </c>
      <c r="H101" s="59">
        <v>2588.9234999999999</v>
      </c>
      <c r="J101" s="2">
        <v>6</v>
      </c>
      <c r="K101" s="2">
        <v>5</v>
      </c>
      <c r="M101" s="2">
        <v>2</v>
      </c>
      <c r="Q101" s="2" t="s">
        <v>69</v>
      </c>
      <c r="S101" s="81"/>
      <c r="T101" s="2" t="s">
        <v>216</v>
      </c>
      <c r="V101" s="2" t="str">
        <f t="shared" si="12"/>
        <v>Yes</v>
      </c>
      <c r="W101" s="2" t="str">
        <f t="shared" si="13"/>
        <v>No</v>
      </c>
      <c r="X101" s="61" t="s">
        <v>351</v>
      </c>
      <c r="Y101" s="3"/>
      <c r="Z101" s="7">
        <v>8.2505191813878303E-4</v>
      </c>
      <c r="AA101" s="8">
        <v>4.7210750243323611E-4</v>
      </c>
      <c r="AB101" s="8">
        <v>5.0247220674786049E-4</v>
      </c>
      <c r="AC101" s="9">
        <v>7.0484818246260449E-4</v>
      </c>
      <c r="AD101" s="7">
        <v>2.5658466618594291E-4</v>
      </c>
      <c r="AE101" s="8">
        <v>6.4543778083589942E-4</v>
      </c>
      <c r="AF101" s="8">
        <v>5.2360912501125503E-6</v>
      </c>
      <c r="AG101" s="9">
        <v>8.7741734931380143E-5</v>
      </c>
      <c r="AH101" s="7">
        <v>1.9940296424666221E-5</v>
      </c>
      <c r="AI101" s="8">
        <v>1.0031673201805012E-4</v>
      </c>
      <c r="AJ101" s="8">
        <v>2.1108905237786696E-4</v>
      </c>
      <c r="AK101" s="9">
        <v>2.7284641450092467E-4</v>
      </c>
      <c r="AM101" s="69">
        <f t="shared" si="8"/>
        <v>-1.3317421542543586</v>
      </c>
      <c r="AN101" s="69">
        <f t="shared" si="9"/>
        <v>-2.0514308115866711</v>
      </c>
      <c r="AO101" s="3"/>
      <c r="AP101" s="7">
        <v>1.2468325132958386E-3</v>
      </c>
      <c r="AQ101" s="8">
        <v>1.1365799921888391E-3</v>
      </c>
      <c r="AR101" s="8">
        <v>1.2476835204933703E-3</v>
      </c>
      <c r="AS101" s="9">
        <v>1.2881898547740592E-3</v>
      </c>
      <c r="AT101" s="7">
        <v>3.6485885860917841E-4</v>
      </c>
      <c r="AU101" s="8">
        <v>9.8552444454294455E-4</v>
      </c>
      <c r="AV101" s="8">
        <v>5.852342603525323E-4</v>
      </c>
      <c r="AW101" s="9">
        <v>1.1434719390132973E-3</v>
      </c>
      <c r="AX101" s="7">
        <v>1.7491781023615907E-3</v>
      </c>
      <c r="AY101" s="8">
        <v>4.0990681265097237E-4</v>
      </c>
      <c r="AZ101" s="8">
        <v>5.1031345546593513E-4</v>
      </c>
      <c r="BA101" s="9">
        <v>1.2099896187398611E-3</v>
      </c>
      <c r="BC101" s="69">
        <f t="shared" si="10"/>
        <v>-0.67594509464145813</v>
      </c>
      <c r="BD101" s="61">
        <f t="shared" si="11"/>
        <v>-0.34261982734003371</v>
      </c>
    </row>
    <row r="102" spans="1:56" ht="52" customHeight="1" x14ac:dyDescent="0.2">
      <c r="A102" s="58" t="s">
        <v>350</v>
      </c>
      <c r="C102" s="2">
        <v>30.04</v>
      </c>
      <c r="D102" s="2">
        <v>1293.94</v>
      </c>
      <c r="E102" s="2">
        <v>-2</v>
      </c>
      <c r="F102" s="2">
        <v>1293.9581000000001</v>
      </c>
      <c r="G102" s="2">
        <f t="shared" si="7"/>
        <v>1.8100000000004002E-2</v>
      </c>
      <c r="H102" s="59">
        <v>2588.9234999999999</v>
      </c>
      <c r="J102" s="2">
        <v>6</v>
      </c>
      <c r="K102" s="2">
        <v>5</v>
      </c>
      <c r="M102" s="2">
        <v>2</v>
      </c>
      <c r="Q102" s="2" t="s">
        <v>390</v>
      </c>
      <c r="S102" s="81"/>
      <c r="T102" s="2" t="s">
        <v>216</v>
      </c>
      <c r="V102" s="2" t="str">
        <f t="shared" si="12"/>
        <v>Yes</v>
      </c>
      <c r="W102" s="2" t="str">
        <f t="shared" si="13"/>
        <v>No</v>
      </c>
      <c r="X102" s="61" t="s">
        <v>351</v>
      </c>
      <c r="Y102" s="3"/>
      <c r="Z102" s="7">
        <v>6.8309235309642303E-4</v>
      </c>
      <c r="AA102" s="8">
        <v>7.7907284007829199E-4</v>
      </c>
      <c r="AB102" s="8">
        <v>9.4523479510132526E-4</v>
      </c>
      <c r="AC102" s="9">
        <v>4.1359478924024519E-4</v>
      </c>
      <c r="AD102" s="7">
        <v>3.0848629668000892E-4</v>
      </c>
      <c r="AE102" s="8">
        <v>3.0247165325101758E-4</v>
      </c>
      <c r="AF102" s="8">
        <v>2.1929576742409245E-4</v>
      </c>
      <c r="AG102" s="9">
        <v>1.7602448025736688E-4</v>
      </c>
      <c r="AH102" s="7">
        <v>3.9761090337047544E-4</v>
      </c>
      <c r="AI102" s="8">
        <v>4.6362055327272054E-4</v>
      </c>
      <c r="AJ102" s="8">
        <v>8.0170393927715792E-5</v>
      </c>
      <c r="AK102" s="9">
        <v>1.7871995786247584E-4</v>
      </c>
      <c r="AM102" s="69">
        <f t="shared" si="8"/>
        <v>-1.4871747845345991</v>
      </c>
      <c r="AN102" s="69">
        <f t="shared" si="9"/>
        <v>-1.3325483673766869</v>
      </c>
      <c r="AO102" s="3"/>
      <c r="AP102" s="7">
        <v>4.1603755090854856E-3</v>
      </c>
      <c r="AQ102" s="8">
        <v>2.062870248304388E-3</v>
      </c>
      <c r="AR102" s="8">
        <v>2.9502845028419665E-3</v>
      </c>
      <c r="AS102" s="9">
        <v>4.5468560808189984E-3</v>
      </c>
      <c r="AT102" s="7">
        <v>6.1896840158599277E-4</v>
      </c>
      <c r="AU102" s="8">
        <v>8.9809134104738722E-4</v>
      </c>
      <c r="AV102" s="8">
        <v>1.100300670251926E-3</v>
      </c>
      <c r="AW102" s="9">
        <v>8.9872763975657269E-4</v>
      </c>
      <c r="AX102" s="7">
        <v>4.1649015568473837E-3</v>
      </c>
      <c r="AY102" s="8">
        <v>5.3543192404229348E-3</v>
      </c>
      <c r="AZ102" s="8">
        <v>7.9709523895509816E-3</v>
      </c>
      <c r="BA102" s="9">
        <v>6.0133989126020908E-3</v>
      </c>
      <c r="BC102" s="69">
        <f t="shared" si="10"/>
        <v>-1.9642780005932674</v>
      </c>
      <c r="BD102" s="61">
        <f t="shared" si="11"/>
        <v>0.77655893013167843</v>
      </c>
    </row>
    <row r="103" spans="1:56" ht="52" customHeight="1" thickBot="1" x14ac:dyDescent="0.25">
      <c r="A103" s="48" t="s">
        <v>405</v>
      </c>
      <c r="B103" s="62"/>
      <c r="C103" s="49">
        <v>30.66</v>
      </c>
      <c r="D103" s="49">
        <v>1293.92</v>
      </c>
      <c r="E103" s="49">
        <v>-2</v>
      </c>
      <c r="F103" s="49">
        <v>1293.9581000000001</v>
      </c>
      <c r="G103" s="49">
        <f t="shared" si="7"/>
        <v>3.8099999999985812E-2</v>
      </c>
      <c r="H103" s="50">
        <v>2588.9234999999999</v>
      </c>
      <c r="I103" s="49"/>
      <c r="J103" s="49">
        <v>6</v>
      </c>
      <c r="K103" s="49">
        <v>5</v>
      </c>
      <c r="L103" s="49"/>
      <c r="M103" s="49">
        <v>2</v>
      </c>
      <c r="N103" s="49"/>
      <c r="O103" s="49"/>
      <c r="P103" s="49"/>
      <c r="Q103" s="49" t="s">
        <v>391</v>
      </c>
      <c r="R103" s="49"/>
      <c r="S103" s="82"/>
      <c r="T103" s="49" t="s">
        <v>216</v>
      </c>
      <c r="U103" s="49"/>
      <c r="V103" s="49" t="str">
        <f t="shared" si="12"/>
        <v>Yes</v>
      </c>
      <c r="W103" s="49" t="str">
        <f t="shared" si="13"/>
        <v>No</v>
      </c>
      <c r="X103" s="55" t="s">
        <v>351</v>
      </c>
      <c r="Y103" s="3"/>
      <c r="Z103" s="7">
        <v>2.669027739578143E-4</v>
      </c>
      <c r="AA103" s="8">
        <v>2.425186388201984E-4</v>
      </c>
      <c r="AB103" s="8">
        <v>4.4028450696389971E-5</v>
      </c>
      <c r="AC103" s="9">
        <v>1.5707820362144534E-4</v>
      </c>
      <c r="AD103" s="7">
        <v>1.618865978365414E-4</v>
      </c>
      <c r="AE103" s="8">
        <v>1.4049252957058851E-4</v>
      </c>
      <c r="AF103" s="8">
        <v>2.8361520808905393E-5</v>
      </c>
      <c r="AG103" s="9">
        <v>2.1368987175565823E-5</v>
      </c>
      <c r="AH103" s="7">
        <v>5.9714760674072652E-5</v>
      </c>
      <c r="AI103" s="8">
        <v>4.1023565124024626E-5</v>
      </c>
      <c r="AJ103" s="8">
        <v>2.1308261086735991E-5</v>
      </c>
      <c r="AK103" s="9">
        <v>5.4519456635184998E-5</v>
      </c>
      <c r="AM103" s="69">
        <f t="shared" si="8"/>
        <v>-1.0128669328317441</v>
      </c>
      <c r="AN103" s="69">
        <f t="shared" si="9"/>
        <v>-2.0086837232758765</v>
      </c>
      <c r="AO103" s="3"/>
      <c r="AP103" s="7">
        <v>1.5798715336105484E-3</v>
      </c>
      <c r="AQ103" s="8">
        <v>1.1133490946567302E-3</v>
      </c>
      <c r="AR103" s="8">
        <v>1.4371557007985887E-3</v>
      </c>
      <c r="AS103" s="9">
        <v>1.2569907062386272E-3</v>
      </c>
      <c r="AT103" s="7">
        <v>6.8352181051751037E-5</v>
      </c>
      <c r="AU103" s="8">
        <v>3.9511536770092718E-5</v>
      </c>
      <c r="AV103" s="8">
        <v>5.888472500375421E-5</v>
      </c>
      <c r="AW103" s="9">
        <v>1.555847639174361E-4</v>
      </c>
      <c r="AX103" s="7">
        <v>1.3844839253397139E-4</v>
      </c>
      <c r="AY103" s="8">
        <v>1.6467640716836588E-4</v>
      </c>
      <c r="AZ103" s="8">
        <v>2.9049391711232419E-4</v>
      </c>
      <c r="BA103" s="9">
        <v>2.5760136240085215E-4</v>
      </c>
      <c r="BC103" s="69">
        <f t="shared" si="10"/>
        <v>-4.0629556302262086</v>
      </c>
      <c r="BD103" s="61">
        <f t="shared" si="11"/>
        <v>-2.6619762700064373</v>
      </c>
    </row>
    <row r="104" spans="1:56" ht="91" customHeight="1" thickBot="1" x14ac:dyDescent="0.25">
      <c r="A104" s="30">
        <v>55</v>
      </c>
      <c r="B104" s="11"/>
      <c r="C104" s="32">
        <v>26.11</v>
      </c>
      <c r="D104" s="32">
        <v>1177.3699999999999</v>
      </c>
      <c r="E104" s="32">
        <v>-2</v>
      </c>
      <c r="F104" s="32">
        <v>1177.4313500000001</v>
      </c>
      <c r="G104" s="32">
        <f t="shared" si="7"/>
        <v>6.1350000000174987E-2</v>
      </c>
      <c r="H104" s="33">
        <v>2355.87</v>
      </c>
      <c r="I104" s="32"/>
      <c r="J104" s="32">
        <v>6</v>
      </c>
      <c r="K104" s="32">
        <v>6</v>
      </c>
      <c r="L104" s="32">
        <v>1</v>
      </c>
      <c r="M104" s="32"/>
      <c r="N104" s="32"/>
      <c r="O104" s="32"/>
      <c r="P104" s="32"/>
      <c r="Q104" s="32"/>
      <c r="R104" s="32"/>
      <c r="S104" s="32"/>
      <c r="T104" s="32" t="s">
        <v>216</v>
      </c>
      <c r="U104" s="32" t="s">
        <v>352</v>
      </c>
      <c r="V104" s="32" t="str">
        <f t="shared" si="12"/>
        <v>No</v>
      </c>
      <c r="W104" s="32" t="str">
        <f t="shared" si="13"/>
        <v>Yes</v>
      </c>
      <c r="X104" s="34" t="s">
        <v>353</v>
      </c>
      <c r="Y104" s="3"/>
      <c r="Z104" s="7">
        <v>1.0651273251605668E-3</v>
      </c>
      <c r="AA104" s="8">
        <v>8.6001323488794413E-4</v>
      </c>
      <c r="AB104" s="8">
        <v>1.1073219083017722E-3</v>
      </c>
      <c r="AC104" s="9">
        <v>8.9156518813634806E-4</v>
      </c>
      <c r="AD104" s="7">
        <v>5.0187388347019439E-3</v>
      </c>
      <c r="AE104" s="8">
        <v>3.5422619689968924E-3</v>
      </c>
      <c r="AF104" s="8">
        <v>2.8763980806943428E-3</v>
      </c>
      <c r="AG104" s="9">
        <v>2.4417847753116922E-3</v>
      </c>
      <c r="AH104" s="7">
        <v>4.1583658292577838E-3</v>
      </c>
      <c r="AI104" s="8">
        <v>4.6763043059635427E-3</v>
      </c>
      <c r="AJ104" s="8">
        <v>3.0438545482375265E-3</v>
      </c>
      <c r="AK104" s="9">
        <v>3.4827489605091929E-3</v>
      </c>
      <c r="AM104" s="69">
        <f t="shared" si="8"/>
        <v>1.8225155997513263</v>
      </c>
      <c r="AN104" s="69">
        <f t="shared" si="9"/>
        <v>1.9688907238950344</v>
      </c>
      <c r="AO104" s="3"/>
      <c r="AP104" s="7">
        <v>2.9393273359673268E-4</v>
      </c>
      <c r="AQ104" s="8">
        <v>3.7614784426476337E-4</v>
      </c>
      <c r="AR104" s="8">
        <v>3.7692262439515057E-4</v>
      </c>
      <c r="AS104" s="9">
        <v>5.5668380532268309E-4</v>
      </c>
      <c r="AT104" s="7">
        <v>1.4949941426628676E-3</v>
      </c>
      <c r="AU104" s="8">
        <v>1.4355167768697428E-3</v>
      </c>
      <c r="AV104" s="8">
        <v>1.7220955388483293E-3</v>
      </c>
      <c r="AW104" s="9">
        <v>1.5546498892480582E-3</v>
      </c>
      <c r="AX104" s="7">
        <v>1.5469859936661564E-3</v>
      </c>
      <c r="AY104" s="8">
        <v>1.1162318457316818E-3</v>
      </c>
      <c r="AZ104" s="8">
        <v>1.284191728047282E-3</v>
      </c>
      <c r="BA104" s="9">
        <v>1.0720999806843297E-3</v>
      </c>
      <c r="BC104" s="69">
        <f t="shared" si="10"/>
        <v>1.9525631299209947</v>
      </c>
      <c r="BD104" s="61">
        <f t="shared" si="11"/>
        <v>1.6461538088656542</v>
      </c>
    </row>
    <row r="105" spans="1:56" ht="137" customHeight="1" thickBot="1" x14ac:dyDescent="0.25">
      <c r="A105" s="30">
        <v>56</v>
      </c>
      <c r="B105" s="11" t="s">
        <v>354</v>
      </c>
      <c r="C105" s="32">
        <v>23.5</v>
      </c>
      <c r="D105" s="32">
        <v>1185.4100000000001</v>
      </c>
      <c r="E105" s="32">
        <v>-2</v>
      </c>
      <c r="F105" s="32">
        <v>1185.4288000000001</v>
      </c>
      <c r="G105" s="32">
        <f t="shared" si="7"/>
        <v>1.8800000000055661E-2</v>
      </c>
      <c r="H105" s="33">
        <v>2371.8649</v>
      </c>
      <c r="I105" s="32"/>
      <c r="J105" s="32">
        <v>7</v>
      </c>
      <c r="K105" s="32">
        <v>6</v>
      </c>
      <c r="L105" s="32"/>
      <c r="M105" s="32"/>
      <c r="N105" s="32"/>
      <c r="O105" s="32"/>
      <c r="P105" s="32"/>
      <c r="Q105" s="32"/>
      <c r="R105" s="32"/>
      <c r="S105" s="32"/>
      <c r="T105" s="32" t="s">
        <v>216</v>
      </c>
      <c r="U105" s="32" t="s">
        <v>355</v>
      </c>
      <c r="V105" s="32" t="str">
        <f t="shared" si="12"/>
        <v>No</v>
      </c>
      <c r="W105" s="32" t="str">
        <f t="shared" si="13"/>
        <v>No</v>
      </c>
      <c r="X105" s="34" t="s">
        <v>356</v>
      </c>
      <c r="Y105" s="3"/>
      <c r="Z105" s="7">
        <v>3.370508623704996E-3</v>
      </c>
      <c r="AA105" s="8">
        <v>3.0342211768706944E-3</v>
      </c>
      <c r="AB105" s="8">
        <v>3.8034763549202855E-3</v>
      </c>
      <c r="AC105" s="9">
        <v>3.3762365553191582E-3</v>
      </c>
      <c r="AD105" s="7">
        <v>1.5753663671639846E-2</v>
      </c>
      <c r="AE105" s="8">
        <v>1.7158902522273936E-2</v>
      </c>
      <c r="AF105" s="8">
        <v>1.5548262856717543E-2</v>
      </c>
      <c r="AG105" s="9">
        <v>1.3972335087900365E-2</v>
      </c>
      <c r="AH105" s="7">
        <v>1.5442152336121494E-2</v>
      </c>
      <c r="AI105" s="8">
        <v>1.6032322431974801E-2</v>
      </c>
      <c r="AJ105" s="8">
        <v>1.3230020604359202E-2</v>
      </c>
      <c r="AK105" s="9">
        <v>1.4789283207126514E-2</v>
      </c>
      <c r="AM105" s="69">
        <f t="shared" si="8"/>
        <v>2.2003572024819329</v>
      </c>
      <c r="AN105" s="69">
        <f t="shared" si="9"/>
        <v>2.1307834283595746</v>
      </c>
      <c r="AO105" s="3"/>
      <c r="AP105" s="7">
        <v>5.0841748478813221E-4</v>
      </c>
      <c r="AQ105" s="8">
        <v>5.3045617444572577E-4</v>
      </c>
      <c r="AR105" s="8">
        <v>1.1002797147465116E-3</v>
      </c>
      <c r="AS105" s="9">
        <v>7.7536920481095469E-4</v>
      </c>
      <c r="AT105" s="7">
        <v>5.4686689394209224E-3</v>
      </c>
      <c r="AU105" s="8">
        <v>5.3496359056335136E-3</v>
      </c>
      <c r="AV105" s="8">
        <v>4.4059237478238315E-3</v>
      </c>
      <c r="AW105" s="9">
        <v>5.175655973520603E-3</v>
      </c>
      <c r="AX105" s="7">
        <v>5.0900866507370274E-3</v>
      </c>
      <c r="AY105" s="8">
        <v>6.0667642977389278E-3</v>
      </c>
      <c r="AZ105" s="8">
        <v>6.542222315171267E-3</v>
      </c>
      <c r="BA105" s="9">
        <v>5.3543959366622769E-3</v>
      </c>
      <c r="BC105" s="69">
        <f t="shared" si="10"/>
        <v>2.8072295053182073</v>
      </c>
      <c r="BD105" s="61">
        <f t="shared" si="11"/>
        <v>2.9836523875407868</v>
      </c>
    </row>
    <row r="106" spans="1:56" ht="77" customHeight="1" x14ac:dyDescent="0.2">
      <c r="A106" s="44" t="s">
        <v>406</v>
      </c>
      <c r="B106" s="56"/>
      <c r="C106" s="45">
        <v>25.8</v>
      </c>
      <c r="D106" s="45">
        <v>1258.3</v>
      </c>
      <c r="E106" s="45">
        <v>-2</v>
      </c>
      <c r="F106" s="45">
        <v>1258.45775</v>
      </c>
      <c r="G106" s="45">
        <f t="shared" si="7"/>
        <v>0.15775000000007822</v>
      </c>
      <c r="H106" s="46">
        <v>2517.9227999999998</v>
      </c>
      <c r="I106" s="45"/>
      <c r="J106" s="45">
        <v>7</v>
      </c>
      <c r="K106" s="45">
        <v>6</v>
      </c>
      <c r="L106" s="45">
        <v>1</v>
      </c>
      <c r="M106" s="45"/>
      <c r="N106" s="45"/>
      <c r="O106" s="45"/>
      <c r="P106" s="45"/>
      <c r="Q106" s="45" t="s">
        <v>58</v>
      </c>
      <c r="R106" s="45"/>
      <c r="S106" s="45"/>
      <c r="T106" s="45" t="s">
        <v>216</v>
      </c>
      <c r="U106" s="45" t="s">
        <v>352</v>
      </c>
      <c r="V106" s="45" t="str">
        <f t="shared" si="12"/>
        <v>No</v>
      </c>
      <c r="W106" s="45" t="str">
        <f t="shared" si="13"/>
        <v>Yes</v>
      </c>
      <c r="X106" s="53" t="s">
        <v>358</v>
      </c>
      <c r="Y106" s="3"/>
      <c r="Z106" s="7">
        <v>2.1775415415883005E-3</v>
      </c>
      <c r="AA106" s="8">
        <v>3.0611335760596403E-3</v>
      </c>
      <c r="AB106" s="8">
        <v>2.6716202840685399E-3</v>
      </c>
      <c r="AC106" s="9">
        <v>2.3377146718836176E-3</v>
      </c>
      <c r="AD106" s="7">
        <v>1.2924316628387716E-3</v>
      </c>
      <c r="AE106" s="8">
        <v>1.1699831699972338E-3</v>
      </c>
      <c r="AF106" s="8">
        <v>1.1706477332212686E-3</v>
      </c>
      <c r="AG106" s="9">
        <v>9.7704333716524248E-4</v>
      </c>
      <c r="AH106" s="7">
        <v>6.514074904936238E-4</v>
      </c>
      <c r="AI106" s="8">
        <v>5.0801252435528224E-4</v>
      </c>
      <c r="AJ106" s="8">
        <v>2.2412820469185364E-4</v>
      </c>
      <c r="AK106" s="9">
        <v>3.8111471066262981E-4</v>
      </c>
      <c r="AM106" s="69">
        <f t="shared" si="8"/>
        <v>-1.1524720012372107</v>
      </c>
      <c r="AN106" s="69">
        <f t="shared" si="9"/>
        <v>-2.5378792544414832</v>
      </c>
      <c r="AO106" s="3"/>
      <c r="AP106" s="7">
        <v>3.0773849187928533E-3</v>
      </c>
      <c r="AQ106" s="8">
        <v>2.5768889806062002E-3</v>
      </c>
      <c r="AR106" s="8">
        <v>2.4849887909559271E-3</v>
      </c>
      <c r="AS106" s="9">
        <v>2.4740363513902409E-3</v>
      </c>
      <c r="AT106" s="7">
        <v>1.1794448983909911E-3</v>
      </c>
      <c r="AU106" s="8">
        <v>2.8862302528485004E-3</v>
      </c>
      <c r="AV106" s="8">
        <v>2.0316248903931799E-3</v>
      </c>
      <c r="AW106" s="9">
        <v>1.9348963998944257E-3</v>
      </c>
      <c r="AX106" s="7">
        <v>1.4064842149360734E-3</v>
      </c>
      <c r="AY106" s="8">
        <v>1.6369649732521671E-3</v>
      </c>
      <c r="AZ106" s="8">
        <v>2.0800819114743024E-3</v>
      </c>
      <c r="BA106" s="9">
        <v>1.9458285643656273E-3</v>
      </c>
      <c r="BC106" s="69">
        <f t="shared" si="10"/>
        <v>-0.40200671533377735</v>
      </c>
      <c r="BD106" s="61">
        <f t="shared" si="11"/>
        <v>-0.58622172571686892</v>
      </c>
    </row>
    <row r="107" spans="1:56" ht="123" customHeight="1" thickBot="1" x14ac:dyDescent="0.25">
      <c r="A107" s="48" t="s">
        <v>407</v>
      </c>
      <c r="B107" s="62" t="s">
        <v>360</v>
      </c>
      <c r="C107" s="49">
        <v>26.62</v>
      </c>
      <c r="D107" s="49">
        <v>1258.44</v>
      </c>
      <c r="E107" s="49">
        <v>-2</v>
      </c>
      <c r="F107" s="49">
        <v>1258.45775</v>
      </c>
      <c r="G107" s="49">
        <f t="shared" si="7"/>
        <v>1.7749999999978172E-2</v>
      </c>
      <c r="H107" s="50">
        <v>2517.9227999999998</v>
      </c>
      <c r="I107" s="49"/>
      <c r="J107" s="49">
        <v>7</v>
      </c>
      <c r="K107" s="49">
        <v>6</v>
      </c>
      <c r="L107" s="49">
        <v>1</v>
      </c>
      <c r="M107" s="49"/>
      <c r="N107" s="49"/>
      <c r="O107" s="49"/>
      <c r="P107" s="49"/>
      <c r="Q107" s="49" t="s">
        <v>59</v>
      </c>
      <c r="R107" s="49"/>
      <c r="S107" s="49"/>
      <c r="T107" s="49" t="s">
        <v>216</v>
      </c>
      <c r="U107" s="49" t="s">
        <v>352</v>
      </c>
      <c r="V107" s="49" t="str">
        <f t="shared" si="12"/>
        <v>No</v>
      </c>
      <c r="W107" s="49" t="str">
        <f t="shared" si="13"/>
        <v>Yes</v>
      </c>
      <c r="X107" s="55" t="s">
        <v>361</v>
      </c>
      <c r="Y107" s="3"/>
      <c r="Z107" s="7">
        <v>1.4329411361217027E-2</v>
      </c>
      <c r="AA107" s="8">
        <v>1.8813812697981731E-2</v>
      </c>
      <c r="AB107" s="8">
        <v>1.8026977610831711E-2</v>
      </c>
      <c r="AC107" s="9">
        <v>1.7361409013144584E-2</v>
      </c>
      <c r="AD107" s="7">
        <v>8.3632755209108373E-2</v>
      </c>
      <c r="AE107" s="8">
        <v>8.7793025395854693E-2</v>
      </c>
      <c r="AF107" s="8">
        <v>7.5839865251593253E-2</v>
      </c>
      <c r="AG107" s="9">
        <v>8.1647105288164726E-2</v>
      </c>
      <c r="AH107" s="7">
        <v>8.5114112290690117E-2</v>
      </c>
      <c r="AI107" s="8">
        <v>7.6571631588044323E-2</v>
      </c>
      <c r="AJ107" s="8">
        <v>9.2728840150328951E-2</v>
      </c>
      <c r="AK107" s="9">
        <v>7.9858547702268481E-2</v>
      </c>
      <c r="AM107" s="69">
        <f t="shared" si="8"/>
        <v>2.2628634391732358</v>
      </c>
      <c r="AN107" s="69">
        <f t="shared" si="9"/>
        <v>2.2861858985516501</v>
      </c>
      <c r="AO107" s="3"/>
      <c r="AP107" s="7">
        <v>7.9914246585796878E-3</v>
      </c>
      <c r="AQ107" s="8">
        <v>8.323664681887985E-3</v>
      </c>
      <c r="AR107" s="8">
        <v>7.7484533771459444E-3</v>
      </c>
      <c r="AS107" s="9">
        <v>7.5965249560038407E-3</v>
      </c>
      <c r="AT107" s="7">
        <v>8.5721723115194298E-2</v>
      </c>
      <c r="AU107" s="8">
        <v>6.7134572565165793E-2</v>
      </c>
      <c r="AV107" s="8">
        <v>6.2767673374756319E-2</v>
      </c>
      <c r="AW107" s="9">
        <v>6.723273681353488E-2</v>
      </c>
      <c r="AX107" s="7">
        <v>5.3192589257055944E-2</v>
      </c>
      <c r="AY107" s="8">
        <v>6.0470612263654487E-2</v>
      </c>
      <c r="AZ107" s="8">
        <v>6.2000246289960648E-2</v>
      </c>
      <c r="BA107" s="9">
        <v>6.3373906519220424E-2</v>
      </c>
      <c r="BC107" s="69">
        <f t="shared" si="10"/>
        <v>3.1593351299388139</v>
      </c>
      <c r="BD107" s="61">
        <f t="shared" si="11"/>
        <v>2.9164998411894199</v>
      </c>
    </row>
    <row r="108" spans="1:56" ht="95" customHeight="1" x14ac:dyDescent="0.2">
      <c r="A108" s="44" t="s">
        <v>357</v>
      </c>
      <c r="B108" s="56"/>
      <c r="C108" s="45">
        <v>23.7</v>
      </c>
      <c r="D108" s="45">
        <v>1403.93</v>
      </c>
      <c r="E108" s="45">
        <v>-2</v>
      </c>
      <c r="F108" s="45">
        <v>1404.0054500000001</v>
      </c>
      <c r="G108" s="45">
        <f t="shared" si="7"/>
        <v>7.5450000000046202E-2</v>
      </c>
      <c r="H108" s="46">
        <v>2809.0182</v>
      </c>
      <c r="I108" s="45"/>
      <c r="J108" s="45">
        <v>7</v>
      </c>
      <c r="K108" s="45">
        <v>6</v>
      </c>
      <c r="L108" s="45">
        <v>1</v>
      </c>
      <c r="M108" s="45">
        <v>1</v>
      </c>
      <c r="N108" s="45"/>
      <c r="O108" s="45"/>
      <c r="P108" s="45"/>
      <c r="Q108" s="45" t="s">
        <v>58</v>
      </c>
      <c r="R108" s="45"/>
      <c r="S108" s="80"/>
      <c r="T108" s="45" t="s">
        <v>216</v>
      </c>
      <c r="U108" s="45" t="s">
        <v>352</v>
      </c>
      <c r="V108" s="45" t="str">
        <f t="shared" si="12"/>
        <v>Yes</v>
      </c>
      <c r="W108" s="45" t="str">
        <f t="shared" si="13"/>
        <v>Yes</v>
      </c>
      <c r="X108" s="53" t="s">
        <v>363</v>
      </c>
      <c r="Y108" s="3"/>
      <c r="Z108" s="7">
        <v>9.6598208493839941E-4</v>
      </c>
      <c r="AA108" s="8">
        <v>1.5807724773939269E-3</v>
      </c>
      <c r="AB108" s="8">
        <v>1.3859678664313807E-3</v>
      </c>
      <c r="AC108" s="9">
        <v>1.2368828396046832E-3</v>
      </c>
      <c r="AD108" s="7">
        <v>4.5844815722090028E-4</v>
      </c>
      <c r="AE108" s="8">
        <v>2.5311522834533943E-4</v>
      </c>
      <c r="AF108" s="8">
        <v>3.7945369382396196E-4</v>
      </c>
      <c r="AG108" s="9">
        <v>4.2411679052383291E-4</v>
      </c>
      <c r="AH108" s="7">
        <v>2.4761322129391553E-4</v>
      </c>
      <c r="AI108" s="8">
        <v>3.7173470922104358E-4</v>
      </c>
      <c r="AJ108" s="8">
        <v>3.1079032434036913E-5</v>
      </c>
      <c r="AK108" s="9">
        <v>3.1367130686509703E-5</v>
      </c>
      <c r="AM108" s="69">
        <f t="shared" si="8"/>
        <v>-1.7706088570751077</v>
      </c>
      <c r="AN108" s="69">
        <f t="shared" si="9"/>
        <v>-2.9226461193587543</v>
      </c>
      <c r="AO108" s="3"/>
      <c r="AP108" s="7">
        <v>1.9314104519122462E-4</v>
      </c>
      <c r="AQ108" s="8">
        <v>2.9127122943159732E-4</v>
      </c>
      <c r="AR108" s="8">
        <v>4.2403500720970176E-4</v>
      </c>
      <c r="AS108" s="9">
        <v>3.4161131924950489E-4</v>
      </c>
      <c r="AT108" s="7">
        <v>2.8941229834986371E-4</v>
      </c>
      <c r="AU108" s="8">
        <v>2.9002720453642918E-4</v>
      </c>
      <c r="AV108" s="8">
        <v>4.1597043137919055E-4</v>
      </c>
      <c r="AW108" s="9">
        <v>7.4351856542287137E-5</v>
      </c>
      <c r="AX108" s="7">
        <v>7.0977377704008134E-5</v>
      </c>
      <c r="AY108" s="8">
        <v>1.1206945202387756E-4</v>
      </c>
      <c r="AZ108" s="8">
        <v>3.5697291158428876E-5</v>
      </c>
      <c r="BA108" s="9">
        <v>9.3167230965909739E-5</v>
      </c>
      <c r="BC108" s="69">
        <f t="shared" si="10"/>
        <v>-0.22470614780447559</v>
      </c>
      <c r="BD108" s="61">
        <f t="shared" si="11"/>
        <v>-2.002787763174815</v>
      </c>
    </row>
    <row r="109" spans="1:56" ht="72" customHeight="1" x14ac:dyDescent="0.2">
      <c r="A109" s="58" t="s">
        <v>359</v>
      </c>
      <c r="C109" s="2">
        <v>27.71</v>
      </c>
      <c r="D109" s="2">
        <v>1403.97</v>
      </c>
      <c r="E109" s="2">
        <v>-2</v>
      </c>
      <c r="F109" s="2">
        <v>1404.0054500000001</v>
      </c>
      <c r="G109" s="2">
        <f t="shared" si="7"/>
        <v>3.5450000000082582E-2</v>
      </c>
      <c r="H109" s="59">
        <v>2809.0182</v>
      </c>
      <c r="J109" s="2">
        <v>7</v>
      </c>
      <c r="K109" s="2">
        <v>6</v>
      </c>
      <c r="L109" s="2">
        <v>1</v>
      </c>
      <c r="M109" s="2">
        <v>1</v>
      </c>
      <c r="Q109" s="2" t="s">
        <v>59</v>
      </c>
      <c r="S109" s="81"/>
      <c r="T109" s="2" t="s">
        <v>216</v>
      </c>
      <c r="U109" s="2" t="s">
        <v>352</v>
      </c>
      <c r="V109" s="2" t="str">
        <f t="shared" si="12"/>
        <v>Yes</v>
      </c>
      <c r="W109" s="2" t="str">
        <f t="shared" si="13"/>
        <v>Yes</v>
      </c>
      <c r="X109" s="61" t="s">
        <v>365</v>
      </c>
      <c r="Y109" s="3"/>
      <c r="Z109" s="7">
        <v>8.6964628461406679E-2</v>
      </c>
      <c r="AA109" s="8">
        <v>8.201671497157062E-2</v>
      </c>
      <c r="AB109" s="8">
        <v>8.0425381342089514E-2</v>
      </c>
      <c r="AC109" s="9">
        <v>7.5734363049981282E-2</v>
      </c>
      <c r="AD109" s="7">
        <v>3.7699996378075605E-2</v>
      </c>
      <c r="AE109" s="8">
        <v>3.9415241573757524E-2</v>
      </c>
      <c r="AF109" s="8">
        <v>3.7472162670541403E-2</v>
      </c>
      <c r="AG109" s="9">
        <v>3.5252861937554968E-2</v>
      </c>
      <c r="AH109" s="7">
        <v>8.2059426222440904E-3</v>
      </c>
      <c r="AI109" s="8">
        <v>6.6003110509129355E-3</v>
      </c>
      <c r="AJ109" s="8">
        <v>7.0806695202071121E-3</v>
      </c>
      <c r="AK109" s="9">
        <v>9.7013710150544823E-3</v>
      </c>
      <c r="AM109" s="69">
        <f t="shared" si="8"/>
        <v>-1.1176405471122497</v>
      </c>
      <c r="AN109" s="69">
        <f t="shared" si="9"/>
        <v>-3.3636039421063804</v>
      </c>
      <c r="AO109" s="3"/>
      <c r="AP109" s="7">
        <v>6.6361520384028386E-2</v>
      </c>
      <c r="AQ109" s="8">
        <v>5.8185324465667244E-2</v>
      </c>
      <c r="AR109" s="8">
        <v>6.177195736128821E-2</v>
      </c>
      <c r="AS109" s="9">
        <v>6.0958717697050829E-2</v>
      </c>
      <c r="AT109" s="7">
        <v>6.9214343577475079E-2</v>
      </c>
      <c r="AU109" s="8">
        <v>8.136071883803668E-2</v>
      </c>
      <c r="AV109" s="8">
        <v>6.5921414844544807E-2</v>
      </c>
      <c r="AW109" s="9">
        <v>7.4050041015336437E-2</v>
      </c>
      <c r="AX109" s="7">
        <v>2.9472982930950724E-2</v>
      </c>
      <c r="AY109" s="8">
        <v>4.0037584616127213E-2</v>
      </c>
      <c r="AZ109" s="8">
        <v>3.6933152510132183E-2</v>
      </c>
      <c r="BA109" s="9">
        <v>3.735132520007152E-2</v>
      </c>
      <c r="BC109" s="69">
        <f t="shared" si="10"/>
        <v>0.23263807668388692</v>
      </c>
      <c r="BD109" s="61">
        <f t="shared" si="11"/>
        <v>-0.78211712402032885</v>
      </c>
    </row>
    <row r="110" spans="1:56" ht="72" customHeight="1" x14ac:dyDescent="0.2">
      <c r="A110" s="58" t="s">
        <v>408</v>
      </c>
      <c r="C110" s="2">
        <v>28.81</v>
      </c>
      <c r="D110" s="2">
        <v>1403.96</v>
      </c>
      <c r="E110" s="2">
        <v>-2</v>
      </c>
      <c r="F110" s="2">
        <v>1404.0054500000001</v>
      </c>
      <c r="G110" s="2">
        <f t="shared" si="7"/>
        <v>4.5450000000073487E-2</v>
      </c>
      <c r="H110" s="59">
        <v>2809.0182</v>
      </c>
      <c r="J110" s="2">
        <v>7</v>
      </c>
      <c r="K110" s="2">
        <v>6</v>
      </c>
      <c r="L110" s="2">
        <v>1</v>
      </c>
      <c r="M110" s="2">
        <v>1</v>
      </c>
      <c r="Q110" s="2" t="s">
        <v>68</v>
      </c>
      <c r="S110" s="81"/>
      <c r="T110" s="2" t="s">
        <v>216</v>
      </c>
      <c r="U110" s="2" t="s">
        <v>352</v>
      </c>
      <c r="V110" s="2" t="str">
        <f t="shared" si="12"/>
        <v>Yes</v>
      </c>
      <c r="W110" s="2" t="str">
        <f t="shared" si="13"/>
        <v>Yes</v>
      </c>
      <c r="X110" s="61" t="s">
        <v>367</v>
      </c>
      <c r="Y110" s="3"/>
      <c r="Z110" s="7">
        <v>2.786646844245357E-3</v>
      </c>
      <c r="AA110" s="8">
        <v>3.532220104368941E-3</v>
      </c>
      <c r="AB110" s="8">
        <v>4.0185190680980098E-3</v>
      </c>
      <c r="AC110" s="9">
        <v>2.6399990807868803E-3</v>
      </c>
      <c r="AD110" s="7">
        <v>1.6359815919567723E-3</v>
      </c>
      <c r="AE110" s="8">
        <v>1.1629826203390903E-3</v>
      </c>
      <c r="AF110" s="8">
        <v>1.3641528956944158E-3</v>
      </c>
      <c r="AG110" s="9">
        <v>1.3999390459590725E-3</v>
      </c>
      <c r="AH110" s="7">
        <v>4.6757800099672914E-4</v>
      </c>
      <c r="AI110" s="8">
        <v>4.0113979461616292E-4</v>
      </c>
      <c r="AJ110" s="8">
        <v>5.2334343258170885E-4</v>
      </c>
      <c r="AK110" s="9">
        <v>7.1688691094256673E-4</v>
      </c>
      <c r="AM110" s="69">
        <f t="shared" si="8"/>
        <v>-1.2220501406220561</v>
      </c>
      <c r="AN110" s="69">
        <f t="shared" si="9"/>
        <v>-2.621404190524073</v>
      </c>
      <c r="AO110" s="3"/>
      <c r="AP110" s="7">
        <v>6.7067588633773836E-3</v>
      </c>
      <c r="AQ110" s="8">
        <v>6.9051916198827577E-3</v>
      </c>
      <c r="AR110" s="8">
        <v>8.2583765580899575E-3</v>
      </c>
      <c r="AS110" s="9">
        <v>6.6718515729671576E-3</v>
      </c>
      <c r="AT110" s="7">
        <v>1.2333990162936939E-3</v>
      </c>
      <c r="AU110" s="8">
        <v>1.6593905231024788E-3</v>
      </c>
      <c r="AV110" s="8">
        <v>6.6776074139007031E-4</v>
      </c>
      <c r="AW110" s="9">
        <v>8.8505365230512486E-4</v>
      </c>
      <c r="AX110" s="7">
        <v>1.0709038645838388E-3</v>
      </c>
      <c r="AY110" s="8">
        <v>1.5272822347822893E-3</v>
      </c>
      <c r="AZ110" s="8">
        <v>5.3363191429715807E-4</v>
      </c>
      <c r="BA110" s="9">
        <v>1.5626441539718671E-3</v>
      </c>
      <c r="BC110" s="69">
        <f t="shared" si="10"/>
        <v>-2.6826441325268888</v>
      </c>
      <c r="BD110" s="61">
        <f t="shared" si="11"/>
        <v>-2.6040636727876527</v>
      </c>
    </row>
    <row r="111" spans="1:56" ht="72" customHeight="1" thickBot="1" x14ac:dyDescent="0.25">
      <c r="A111" s="48" t="s">
        <v>409</v>
      </c>
      <c r="B111" s="62"/>
      <c r="C111" s="49">
        <v>29.85</v>
      </c>
      <c r="D111" s="49">
        <v>1403.98</v>
      </c>
      <c r="E111" s="49">
        <v>-2</v>
      </c>
      <c r="F111" s="49">
        <v>1404.0054500000001</v>
      </c>
      <c r="G111" s="49">
        <f t="shared" si="7"/>
        <v>2.5450000000091677E-2</v>
      </c>
      <c r="H111" s="50">
        <v>2809.0182</v>
      </c>
      <c r="I111" s="49"/>
      <c r="J111" s="49">
        <v>7</v>
      </c>
      <c r="K111" s="49">
        <v>6</v>
      </c>
      <c r="L111" s="49">
        <v>1</v>
      </c>
      <c r="M111" s="49">
        <v>1</v>
      </c>
      <c r="N111" s="49"/>
      <c r="O111" s="49"/>
      <c r="P111" s="49"/>
      <c r="Q111" s="49" t="s">
        <v>69</v>
      </c>
      <c r="R111" s="49"/>
      <c r="S111" s="82"/>
      <c r="T111" s="49" t="s">
        <v>216</v>
      </c>
      <c r="U111" s="49" t="s">
        <v>352</v>
      </c>
      <c r="V111" s="49" t="str">
        <f t="shared" si="12"/>
        <v>Yes</v>
      </c>
      <c r="W111" s="49" t="str">
        <f t="shared" si="13"/>
        <v>Yes</v>
      </c>
      <c r="X111" s="55" t="s">
        <v>369</v>
      </c>
      <c r="Y111" s="3"/>
      <c r="Z111" s="7">
        <v>7.0139556680212196E-3</v>
      </c>
      <c r="AA111" s="8">
        <v>7.2098600700232444E-3</v>
      </c>
      <c r="AB111" s="8">
        <v>5.7704537374283034E-3</v>
      </c>
      <c r="AC111" s="9">
        <v>6.3374346145060583E-3</v>
      </c>
      <c r="AD111" s="7">
        <v>1.911358862632901E-3</v>
      </c>
      <c r="AE111" s="8">
        <v>4.0339005066778578E-4</v>
      </c>
      <c r="AF111" s="8">
        <v>3.0249821886489245E-3</v>
      </c>
      <c r="AG111" s="9">
        <v>1.6260753782331725E-3</v>
      </c>
      <c r="AH111" s="7">
        <v>9.4198376727759093E-4</v>
      </c>
      <c r="AI111" s="8">
        <v>3.8954507899176434E-4</v>
      </c>
      <c r="AJ111" s="8">
        <v>4.1852302653452666E-4</v>
      </c>
      <c r="AK111" s="9">
        <v>5.9534551256504764E-4</v>
      </c>
      <c r="AM111" s="69">
        <f t="shared" si="8"/>
        <v>-1.918438591749829</v>
      </c>
      <c r="AN111" s="69">
        <f t="shared" si="9"/>
        <v>-3.488896602994755</v>
      </c>
      <c r="AO111" s="3"/>
      <c r="AP111" s="7">
        <v>1.4806053994157176E-3</v>
      </c>
      <c r="AQ111" s="8">
        <v>1.7777742783428197E-3</v>
      </c>
      <c r="AR111" s="8">
        <v>1.3515479761753687E-3</v>
      </c>
      <c r="AS111" s="9">
        <v>1.0654221781610067E-3</v>
      </c>
      <c r="AT111" s="7">
        <v>1.1156374596637758E-3</v>
      </c>
      <c r="AU111" s="8">
        <v>1.626114780089996E-3</v>
      </c>
      <c r="AV111" s="8">
        <v>1.5077403968330177E-3</v>
      </c>
      <c r="AW111" s="9">
        <v>1.1796174877000171E-3</v>
      </c>
      <c r="AX111" s="7">
        <v>7.2232178567734062E-4</v>
      </c>
      <c r="AY111" s="8">
        <v>3.7324445540718078E-4</v>
      </c>
      <c r="AZ111" s="8">
        <v>7.2856080577430682E-4</v>
      </c>
      <c r="BA111" s="9">
        <v>1.784573512712836E-4</v>
      </c>
      <c r="BC111" s="69">
        <f t="shared" si="10"/>
        <v>-6.3993575916574161E-2</v>
      </c>
      <c r="BD111" s="61">
        <f t="shared" si="11"/>
        <v>-1.5028462780353584</v>
      </c>
    </row>
    <row r="112" spans="1:56" ht="73" customHeight="1" x14ac:dyDescent="0.2">
      <c r="A112" s="44" t="s">
        <v>362</v>
      </c>
      <c r="B112" s="56"/>
      <c r="C112" s="45">
        <v>28.88</v>
      </c>
      <c r="D112" s="45">
        <v>1549.47</v>
      </c>
      <c r="E112" s="45">
        <v>-2</v>
      </c>
      <c r="F112" s="45">
        <v>1549.55315</v>
      </c>
      <c r="G112" s="45">
        <f t="shared" si="7"/>
        <v>8.3149999999932334E-2</v>
      </c>
      <c r="H112" s="46">
        <v>3100.1135999999997</v>
      </c>
      <c r="I112" s="45"/>
      <c r="J112" s="45">
        <v>7</v>
      </c>
      <c r="K112" s="45">
        <v>6</v>
      </c>
      <c r="L112" s="45">
        <v>1</v>
      </c>
      <c r="M112" s="45">
        <v>2</v>
      </c>
      <c r="N112" s="45"/>
      <c r="O112" s="45"/>
      <c r="P112" s="45"/>
      <c r="Q112" s="45" t="s">
        <v>58</v>
      </c>
      <c r="R112" s="45"/>
      <c r="S112" s="80"/>
      <c r="T112" s="45" t="s">
        <v>216</v>
      </c>
      <c r="U112" s="45" t="s">
        <v>352</v>
      </c>
      <c r="V112" s="45" t="str">
        <f t="shared" si="12"/>
        <v>Yes</v>
      </c>
      <c r="W112" s="45" t="str">
        <f t="shared" si="13"/>
        <v>Yes</v>
      </c>
      <c r="X112" s="53" t="s">
        <v>370</v>
      </c>
      <c r="Y112" s="3"/>
      <c r="Z112" s="7">
        <v>2.2628691837067578E-2</v>
      </c>
      <c r="AA112" s="8">
        <v>2.3950393275147051E-2</v>
      </c>
      <c r="AB112" s="8">
        <v>2.1815804251908252E-2</v>
      </c>
      <c r="AC112" s="9">
        <v>2.0354297737718022E-2</v>
      </c>
      <c r="AD112" s="7">
        <v>5.5626209694427317E-3</v>
      </c>
      <c r="AE112" s="8">
        <v>3.340355493772945E-3</v>
      </c>
      <c r="AF112" s="8">
        <v>3.9072936303561475E-3</v>
      </c>
      <c r="AG112" s="9">
        <v>5.4891204570267004E-3</v>
      </c>
      <c r="AH112" s="7">
        <v>9.1613528129789643E-4</v>
      </c>
      <c r="AI112" s="8">
        <v>6.1962959625208515E-4</v>
      </c>
      <c r="AJ112" s="8">
        <v>7.4069279967197083E-4</v>
      </c>
      <c r="AK112" s="9">
        <v>9.917791835790655E-4</v>
      </c>
      <c r="AM112" s="69">
        <f t="shared" si="8"/>
        <v>-2.2779383039188761</v>
      </c>
      <c r="AN112" s="69">
        <f t="shared" si="9"/>
        <v>-4.7631494555514502</v>
      </c>
      <c r="AO112" s="3"/>
      <c r="AP112" s="7">
        <v>1.2811073487597885E-2</v>
      </c>
      <c r="AQ112" s="8">
        <v>1.9504167099324315E-2</v>
      </c>
      <c r="AR112" s="8">
        <v>1.7255555485831603E-2</v>
      </c>
      <c r="AS112" s="9">
        <v>1.7958996903812596E-2</v>
      </c>
      <c r="AT112" s="7">
        <v>6.5791524788040923E-3</v>
      </c>
      <c r="AU112" s="8">
        <v>4.3973568364972064E-3</v>
      </c>
      <c r="AV112" s="8">
        <v>4.9713490007349485E-3</v>
      </c>
      <c r="AW112" s="9">
        <v>8.1467034653188095E-3</v>
      </c>
      <c r="AX112" s="7">
        <v>3.9088272588295222E-3</v>
      </c>
      <c r="AY112" s="8">
        <v>3.6656114759460318E-3</v>
      </c>
      <c r="AZ112" s="8">
        <v>4.9480068255176434E-3</v>
      </c>
      <c r="BA112" s="9">
        <v>4.3410405980411236E-3</v>
      </c>
      <c r="BC112" s="69">
        <f t="shared" si="10"/>
        <v>-1.4868165723343378</v>
      </c>
      <c r="BD112" s="61">
        <f t="shared" si="11"/>
        <v>-2.0016213218286967</v>
      </c>
    </row>
    <row r="113" spans="1:56" ht="73" customHeight="1" x14ac:dyDescent="0.2">
      <c r="A113" s="58" t="s">
        <v>364</v>
      </c>
      <c r="C113" s="2">
        <v>29.58</v>
      </c>
      <c r="D113" s="2">
        <v>1549.47</v>
      </c>
      <c r="E113" s="2">
        <v>-2</v>
      </c>
      <c r="F113" s="2">
        <v>1549.55315</v>
      </c>
      <c r="G113" s="2">
        <f t="shared" si="7"/>
        <v>8.3149999999932334E-2</v>
      </c>
      <c r="H113" s="59">
        <v>3100.1135999999997</v>
      </c>
      <c r="J113" s="2">
        <v>7</v>
      </c>
      <c r="K113" s="2">
        <v>6</v>
      </c>
      <c r="L113" s="2">
        <v>1</v>
      </c>
      <c r="M113" s="2">
        <v>2</v>
      </c>
      <c r="Q113" s="2" t="s">
        <v>59</v>
      </c>
      <c r="S113" s="81"/>
      <c r="T113" s="2" t="s">
        <v>216</v>
      </c>
      <c r="U113" s="2" t="s">
        <v>352</v>
      </c>
      <c r="V113" s="2" t="str">
        <f t="shared" si="12"/>
        <v>Yes</v>
      </c>
      <c r="W113" s="2" t="str">
        <f t="shared" si="13"/>
        <v>Yes</v>
      </c>
      <c r="X113" s="61" t="s">
        <v>371</v>
      </c>
      <c r="Y113" s="3"/>
      <c r="Z113" s="7">
        <v>9.9185258179939582E-3</v>
      </c>
      <c r="AA113" s="8">
        <v>9.9595337806043689E-3</v>
      </c>
      <c r="AB113" s="8">
        <v>8.9504862653805028E-3</v>
      </c>
      <c r="AC113" s="9">
        <v>8.9067238726130513E-3</v>
      </c>
      <c r="AD113" s="7">
        <v>8.991715739872394E-4</v>
      </c>
      <c r="AE113" s="8">
        <v>1.1404848187459397E-3</v>
      </c>
      <c r="AF113" s="8">
        <v>1.5723702319819398E-3</v>
      </c>
      <c r="AG113" s="9">
        <v>1.4489940228808503E-3</v>
      </c>
      <c r="AH113" s="7">
        <v>2.3863141243207276E-4</v>
      </c>
      <c r="AI113" s="8">
        <v>7.2676610283456183E-5</v>
      </c>
      <c r="AJ113" s="8">
        <v>6.0814833843799121E-5</v>
      </c>
      <c r="AK113" s="9">
        <v>2.1397706427064348E-4</v>
      </c>
      <c r="AM113" s="69">
        <f t="shared" si="8"/>
        <v>-2.8984133215386403</v>
      </c>
      <c r="AN113" s="69">
        <f t="shared" si="9"/>
        <v>-6.0086231341321348</v>
      </c>
      <c r="AO113" s="3"/>
      <c r="AP113" s="7">
        <v>2.7956031778128547E-2</v>
      </c>
      <c r="AQ113" s="8">
        <v>3.4464669420243899E-2</v>
      </c>
      <c r="AR113" s="8">
        <v>2.7377967678918928E-2</v>
      </c>
      <c r="AS113" s="9">
        <v>2.914577948269596E-2</v>
      </c>
      <c r="AT113" s="7">
        <v>8.9827623737504035E-5</v>
      </c>
      <c r="AU113" s="8">
        <v>1.1690074454049353E-4</v>
      </c>
      <c r="AV113" s="8">
        <v>2.3541808893369394E-5</v>
      </c>
      <c r="AW113" s="9">
        <v>8.1312827836758016E-5</v>
      </c>
      <c r="AX113" s="7">
        <v>2.2076384270149397E-4</v>
      </c>
      <c r="AY113" s="8">
        <v>3.3755356908183107E-4</v>
      </c>
      <c r="AZ113" s="8">
        <v>1.1586976471342395E-5</v>
      </c>
      <c r="BA113" s="9">
        <v>1.2068313077231765E-4</v>
      </c>
      <c r="BC113" s="69">
        <f t="shared" si="10"/>
        <v>-8.5764556761746533</v>
      </c>
      <c r="BD113" s="61">
        <f t="shared" si="11"/>
        <v>-7.4282479606915404</v>
      </c>
    </row>
    <row r="114" spans="1:56" ht="73" customHeight="1" x14ac:dyDescent="0.2">
      <c r="A114" s="58" t="s">
        <v>366</v>
      </c>
      <c r="C114" s="2">
        <v>30.02</v>
      </c>
      <c r="D114" s="2">
        <v>1549.47</v>
      </c>
      <c r="E114" s="2">
        <v>-2</v>
      </c>
      <c r="F114" s="2">
        <v>1549.55315</v>
      </c>
      <c r="G114" s="2">
        <f t="shared" si="7"/>
        <v>8.3149999999932334E-2</v>
      </c>
      <c r="H114" s="59">
        <v>3100.1135999999997</v>
      </c>
      <c r="J114" s="2">
        <v>7</v>
      </c>
      <c r="K114" s="2">
        <v>6</v>
      </c>
      <c r="L114" s="2">
        <v>1</v>
      </c>
      <c r="M114" s="2">
        <v>2</v>
      </c>
      <c r="Q114" s="2" t="s">
        <v>68</v>
      </c>
      <c r="S114" s="81"/>
      <c r="T114" s="2" t="s">
        <v>216</v>
      </c>
      <c r="U114" s="2" t="s">
        <v>352</v>
      </c>
      <c r="V114" s="2" t="str">
        <f t="shared" si="12"/>
        <v>Yes</v>
      </c>
      <c r="W114" s="2" t="str">
        <f t="shared" si="13"/>
        <v>Yes</v>
      </c>
      <c r="X114" s="61" t="s">
        <v>372</v>
      </c>
      <c r="Y114" s="3"/>
      <c r="Z114" s="7">
        <v>3.1259001223206146E-3</v>
      </c>
      <c r="AA114" s="8">
        <v>3.7682091915073592E-3</v>
      </c>
      <c r="AB114" s="8">
        <v>3.4951939024897702E-3</v>
      </c>
      <c r="AC114" s="9">
        <v>2.8144448725679321E-3</v>
      </c>
      <c r="AD114" s="7">
        <v>2.1534377607899884E-4</v>
      </c>
      <c r="AE114" s="8">
        <v>3.566135049246522E-4</v>
      </c>
      <c r="AF114" s="8">
        <v>5.1844588094746317E-4</v>
      </c>
      <c r="AG114" s="9">
        <v>2.3982293093617518E-4</v>
      </c>
      <c r="AH114" s="7">
        <v>1.7784010528304199E-4</v>
      </c>
      <c r="AI114" s="8">
        <v>1.6141435244833657E-4</v>
      </c>
      <c r="AJ114" s="8">
        <v>1.8738312180433366E-4</v>
      </c>
      <c r="AK114" s="9">
        <v>1.3413475713117324E-4</v>
      </c>
      <c r="AM114" s="69">
        <f t="shared" si="8"/>
        <v>-3.3112041386687263</v>
      </c>
      <c r="AN114" s="69">
        <f t="shared" si="9"/>
        <v>-4.3206504195037816</v>
      </c>
      <c r="AO114" s="3"/>
      <c r="AP114" s="7">
        <v>5.0646201863736567E-3</v>
      </c>
      <c r="AQ114" s="8">
        <v>7.171084653429762E-3</v>
      </c>
      <c r="AR114" s="8">
        <v>5.3220552842724615E-3</v>
      </c>
      <c r="AS114" s="9">
        <v>4.0872595034871003E-3</v>
      </c>
      <c r="AT114" s="7">
        <v>5.3019857146862173E-4</v>
      </c>
      <c r="AU114" s="8">
        <v>2.6851266762831086E-4</v>
      </c>
      <c r="AV114" s="8">
        <v>3.3533135407981128E-4</v>
      </c>
      <c r="AW114" s="9">
        <v>1.8238920165140662E-4</v>
      </c>
      <c r="AX114" s="7">
        <v>2.188615615525271E-4</v>
      </c>
      <c r="AY114" s="8">
        <v>3.0938883140471397E-4</v>
      </c>
      <c r="AZ114" s="8">
        <v>1.7447131718906293E-4</v>
      </c>
      <c r="BA114" s="9">
        <v>4.9512136653086063E-4</v>
      </c>
      <c r="BC114" s="69">
        <f t="shared" si="10"/>
        <v>-4.0393304272956962</v>
      </c>
      <c r="BD114" s="61">
        <f t="shared" si="11"/>
        <v>-4.1755242832911499</v>
      </c>
    </row>
    <row r="115" spans="1:56" ht="73" customHeight="1" x14ac:dyDescent="0.2">
      <c r="A115" s="58" t="s">
        <v>368</v>
      </c>
      <c r="C115" s="2">
        <v>30.73</v>
      </c>
      <c r="D115" s="2">
        <v>1549.47</v>
      </c>
      <c r="E115" s="2">
        <v>-2</v>
      </c>
      <c r="F115" s="2">
        <v>1549.55315</v>
      </c>
      <c r="G115" s="2">
        <f t="shared" si="7"/>
        <v>8.3149999999932334E-2</v>
      </c>
      <c r="H115" s="59">
        <v>3100.1135999999997</v>
      </c>
      <c r="J115" s="2">
        <v>7</v>
      </c>
      <c r="K115" s="2">
        <v>6</v>
      </c>
      <c r="L115" s="2">
        <v>1</v>
      </c>
      <c r="M115" s="2">
        <v>2</v>
      </c>
      <c r="Q115" s="2" t="s">
        <v>69</v>
      </c>
      <c r="S115" s="81"/>
      <c r="T115" s="2" t="s">
        <v>216</v>
      </c>
      <c r="U115" s="2" t="s">
        <v>352</v>
      </c>
      <c r="V115" s="2" t="str">
        <f t="shared" si="12"/>
        <v>Yes</v>
      </c>
      <c r="W115" s="2" t="str">
        <f t="shared" si="13"/>
        <v>Yes</v>
      </c>
      <c r="X115" s="61" t="s">
        <v>373</v>
      </c>
      <c r="Y115" s="3"/>
      <c r="Z115" s="7">
        <v>5.0822876175290856E-3</v>
      </c>
      <c r="AA115" s="8">
        <v>5.4286363423833974E-3</v>
      </c>
      <c r="AB115" s="8">
        <v>5.8433951459053498E-3</v>
      </c>
      <c r="AC115" s="9">
        <v>5.2594141471731587E-3</v>
      </c>
      <c r="AD115" s="7">
        <v>1.7256088065309722E-3</v>
      </c>
      <c r="AE115" s="8">
        <v>1.6445893411261407E-3</v>
      </c>
      <c r="AF115" s="8">
        <v>1.4753107832258005E-3</v>
      </c>
      <c r="AG115" s="9">
        <v>1.8675039362924344E-3</v>
      </c>
      <c r="AH115" s="7">
        <v>2.4855623515102423E-4</v>
      </c>
      <c r="AI115" s="8">
        <v>2.4416071749038215E-4</v>
      </c>
      <c r="AJ115" s="8">
        <v>5.936233681853261E-5</v>
      </c>
      <c r="AK115" s="9">
        <v>1.2504775665927971E-5</v>
      </c>
      <c r="AM115" s="69">
        <f t="shared" si="8"/>
        <v>-1.6869159718013917</v>
      </c>
      <c r="AN115" s="69">
        <f t="shared" si="9"/>
        <v>-5.258616063791747</v>
      </c>
      <c r="AO115" s="3"/>
      <c r="AP115" s="7">
        <v>4.4609097077891345E-3</v>
      </c>
      <c r="AQ115" s="8">
        <v>3.9163613744131742E-3</v>
      </c>
      <c r="AR115" s="8">
        <v>4.1193070129159322E-3</v>
      </c>
      <c r="AS115" s="9">
        <v>5.085036006755664E-3</v>
      </c>
      <c r="AT115" s="7">
        <v>5.283667236126358E-4</v>
      </c>
      <c r="AU115" s="8">
        <v>6.0756224943957714E-4</v>
      </c>
      <c r="AV115" s="8">
        <v>3.6743109251561321E-4</v>
      </c>
      <c r="AW115" s="9">
        <v>4.7856290158741939E-4</v>
      </c>
      <c r="AX115" s="7">
        <v>1.6754745680308517E-4</v>
      </c>
      <c r="AY115" s="8">
        <v>3.94506470427793E-4</v>
      </c>
      <c r="AZ115" s="8">
        <v>4.0612719085668532E-4</v>
      </c>
      <c r="BA115" s="9">
        <v>4.4867558419668072E-4</v>
      </c>
      <c r="BC115" s="69">
        <f t="shared" si="10"/>
        <v>-3.1490947305209462</v>
      </c>
      <c r="BD115" s="61">
        <f t="shared" si="11"/>
        <v>-3.6333017651687092</v>
      </c>
    </row>
    <row r="116" spans="1:56" ht="73" customHeight="1" x14ac:dyDescent="0.2">
      <c r="A116" s="58" t="s">
        <v>410</v>
      </c>
      <c r="C116" s="2">
        <v>31.07</v>
      </c>
      <c r="D116" s="2">
        <v>1549.5</v>
      </c>
      <c r="E116" s="2">
        <v>-2</v>
      </c>
      <c r="F116" s="2">
        <v>1549.55315</v>
      </c>
      <c r="G116" s="2">
        <f t="shared" si="7"/>
        <v>5.3149999999959618E-2</v>
      </c>
      <c r="H116" s="59">
        <v>3100.1135999999997</v>
      </c>
      <c r="J116" s="2">
        <v>7</v>
      </c>
      <c r="K116" s="2">
        <v>6</v>
      </c>
      <c r="L116" s="2">
        <v>1</v>
      </c>
      <c r="M116" s="2">
        <v>2</v>
      </c>
      <c r="Q116" s="2" t="s">
        <v>390</v>
      </c>
      <c r="S116" s="81"/>
      <c r="T116" s="2" t="s">
        <v>216</v>
      </c>
      <c r="U116" s="2" t="s">
        <v>352</v>
      </c>
      <c r="V116" s="2" t="str">
        <f t="shared" si="12"/>
        <v>Yes</v>
      </c>
      <c r="W116" s="2" t="str">
        <f t="shared" si="13"/>
        <v>Yes</v>
      </c>
      <c r="X116" s="61" t="s">
        <v>310</v>
      </c>
      <c r="Y116" s="3"/>
      <c r="Z116" s="7">
        <v>1.1891543522108518E-3</v>
      </c>
      <c r="AA116" s="8">
        <v>4.1771147877236477E-4</v>
      </c>
      <c r="AB116" s="8">
        <v>7.2828229131517372E-4</v>
      </c>
      <c r="AC116" s="9">
        <v>6.511406238310887E-4</v>
      </c>
      <c r="AD116" s="7">
        <v>4.8186652083091898E-7</v>
      </c>
      <c r="AE116" s="8">
        <v>5.082411540857503E-5</v>
      </c>
      <c r="AF116" s="8">
        <v>1.8840788265396245E-4</v>
      </c>
      <c r="AG116" s="9">
        <v>1.0572627995982167E-4</v>
      </c>
      <c r="AH116" s="7">
        <v>9.9126203339483244E-5</v>
      </c>
      <c r="AI116" s="8">
        <v>4.5708181196733999E-5</v>
      </c>
      <c r="AJ116" s="8">
        <v>2.9170858243014448E-5</v>
      </c>
      <c r="AK116" s="9">
        <v>7.875025005599313E-6</v>
      </c>
      <c r="AM116" s="69">
        <f t="shared" si="8"/>
        <v>-3.1118460100485268</v>
      </c>
      <c r="AN116" s="69">
        <f t="shared" si="9"/>
        <v>-4.0372927288949008</v>
      </c>
      <c r="AO116" s="3"/>
      <c r="AP116" s="7">
        <v>3.4571917242690832E-3</v>
      </c>
      <c r="AQ116" s="8">
        <v>3.7717921176686426E-3</v>
      </c>
      <c r="AR116" s="8">
        <v>3.6288933159193417E-3</v>
      </c>
      <c r="AS116" s="9">
        <v>4.1083381757394503E-3</v>
      </c>
      <c r="AT116" s="7">
        <v>2.5798671919298601E-5</v>
      </c>
      <c r="AU116" s="8">
        <v>7.9264796017952405E-5</v>
      </c>
      <c r="AV116" s="8">
        <v>1.9713717918534621E-5</v>
      </c>
      <c r="AW116" s="9">
        <v>4.5717628142121274E-5</v>
      </c>
      <c r="AX116" s="7">
        <v>3.0889658366491202E-5</v>
      </c>
      <c r="AY116" s="8">
        <v>2.1387971279420218E-5</v>
      </c>
      <c r="AZ116" s="8">
        <v>6.1711974363038196E-6</v>
      </c>
      <c r="BA116" s="9">
        <v>2.6214230088293697E-5</v>
      </c>
      <c r="BC116" s="69">
        <f t="shared" si="10"/>
        <v>-6.4558377706763279</v>
      </c>
      <c r="BD116" s="61">
        <f t="shared" si="11"/>
        <v>-7.4657611374043524</v>
      </c>
    </row>
    <row r="117" spans="1:56" ht="73" customHeight="1" thickBot="1" x14ac:dyDescent="0.25">
      <c r="A117" s="48" t="s">
        <v>411</v>
      </c>
      <c r="B117" s="62"/>
      <c r="C117" s="49">
        <v>31.93</v>
      </c>
      <c r="D117" s="49">
        <v>1549.47</v>
      </c>
      <c r="E117" s="49">
        <v>-2</v>
      </c>
      <c r="F117" s="49">
        <v>1549.55315</v>
      </c>
      <c r="G117" s="49">
        <f t="shared" si="7"/>
        <v>8.3149999999932334E-2</v>
      </c>
      <c r="H117" s="50">
        <v>3100.1135999999997</v>
      </c>
      <c r="I117" s="49"/>
      <c r="J117" s="49">
        <v>7</v>
      </c>
      <c r="K117" s="49">
        <v>6</v>
      </c>
      <c r="L117" s="49">
        <v>1</v>
      </c>
      <c r="M117" s="49">
        <v>2</v>
      </c>
      <c r="N117" s="49"/>
      <c r="O117" s="49"/>
      <c r="P117" s="49"/>
      <c r="Q117" s="49" t="s">
        <v>391</v>
      </c>
      <c r="R117" s="49"/>
      <c r="S117" s="82"/>
      <c r="T117" s="49" t="s">
        <v>216</v>
      </c>
      <c r="U117" s="49" t="s">
        <v>374</v>
      </c>
      <c r="V117" s="49" t="str">
        <f t="shared" si="12"/>
        <v>Yes</v>
      </c>
      <c r="W117" s="49" t="str">
        <f t="shared" si="13"/>
        <v>Yes</v>
      </c>
      <c r="X117" s="55" t="s">
        <v>351</v>
      </c>
      <c r="Y117" s="3"/>
      <c r="Z117" s="7">
        <v>1.164197685494907E-4</v>
      </c>
      <c r="AA117" s="8">
        <v>1.0415082740605998E-4</v>
      </c>
      <c r="AB117" s="8">
        <v>1.1044791009068814E-4</v>
      </c>
      <c r="AC117" s="9">
        <v>3.3365526580452111E-4</v>
      </c>
      <c r="AD117" s="7">
        <v>1.2685203575204347E-4</v>
      </c>
      <c r="AE117" s="8">
        <v>2.912583300158394E-5</v>
      </c>
      <c r="AF117" s="8">
        <v>1.0882803694182988E-4</v>
      </c>
      <c r="AG117" s="9">
        <v>4.1403006588037329E-5</v>
      </c>
      <c r="AH117" s="7">
        <v>4.8090622303231876E-5</v>
      </c>
      <c r="AI117" s="8">
        <v>9.45253285723389E-5</v>
      </c>
      <c r="AJ117" s="8">
        <v>8.8421426885287115E-6</v>
      </c>
      <c r="AK117" s="9">
        <v>1.0587371463258043E-5</v>
      </c>
      <c r="AM117" s="69">
        <f t="shared" si="8"/>
        <v>-1.1181301525748681</v>
      </c>
      <c r="AN117" s="69">
        <f t="shared" si="9"/>
        <v>-2.0362477797673413</v>
      </c>
      <c r="AO117" s="3"/>
      <c r="AP117" s="7">
        <v>7.1696667556686122E-4</v>
      </c>
      <c r="AQ117" s="8">
        <v>6.288505811867203E-4</v>
      </c>
      <c r="AR117" s="8">
        <v>1.9902776906956861E-4</v>
      </c>
      <c r="AS117" s="9">
        <v>5.9135160988328488E-4</v>
      </c>
      <c r="AT117" s="7">
        <v>2.8260664485866356E-5</v>
      </c>
      <c r="AU117" s="8">
        <v>3.8487964336386229E-5</v>
      </c>
      <c r="AV117" s="8">
        <v>1.9500280741619232E-5</v>
      </c>
      <c r="AW117" s="9">
        <v>3.791031636516648E-5</v>
      </c>
      <c r="AX117" s="7">
        <v>2.1462592369301373E-5</v>
      </c>
      <c r="AY117" s="8">
        <v>1.836991192269289E-5</v>
      </c>
      <c r="AZ117" s="8">
        <v>1.6927392886184326E-5</v>
      </c>
      <c r="BA117" s="9">
        <v>4.4223589360175104E-5</v>
      </c>
      <c r="BC117" s="69">
        <f t="shared" si="10"/>
        <v>-4.1047810791170978</v>
      </c>
      <c r="BD117" s="61">
        <f t="shared" si="11"/>
        <v>-4.4028531536969924</v>
      </c>
    </row>
    <row r="118" spans="1:56" ht="108" customHeight="1" thickBot="1" x14ac:dyDescent="0.25">
      <c r="A118" s="30">
        <v>60</v>
      </c>
      <c r="B118" s="11"/>
      <c r="C118" s="32">
        <v>25.43</v>
      </c>
      <c r="D118" s="32">
        <v>1331.48</v>
      </c>
      <c r="E118" s="32">
        <v>-2</v>
      </c>
      <c r="F118" s="32">
        <v>1331.4867000000002</v>
      </c>
      <c r="G118" s="32">
        <f t="shared" si="7"/>
        <v>6.7000000001371518E-3</v>
      </c>
      <c r="H118" s="33">
        <v>2663.9807000000001</v>
      </c>
      <c r="I118" s="32"/>
      <c r="J118" s="32">
        <v>7</v>
      </c>
      <c r="K118" s="32">
        <v>6</v>
      </c>
      <c r="L118" s="32">
        <v>2</v>
      </c>
      <c r="M118" s="32"/>
      <c r="N118" s="32"/>
      <c r="O118" s="32"/>
      <c r="P118" s="32"/>
      <c r="Q118" s="32"/>
      <c r="R118" s="32"/>
      <c r="S118" s="32"/>
      <c r="T118" s="32" t="s">
        <v>216</v>
      </c>
      <c r="U118" s="71" t="s">
        <v>375</v>
      </c>
      <c r="V118" s="32" t="str">
        <f t="shared" si="12"/>
        <v>No</v>
      </c>
      <c r="W118" s="32" t="str">
        <f t="shared" si="13"/>
        <v>Yes</v>
      </c>
      <c r="X118" s="34" t="s">
        <v>376</v>
      </c>
      <c r="Y118" s="3"/>
      <c r="Z118" s="7">
        <v>2.7708145018339353E-4</v>
      </c>
      <c r="AA118" s="8">
        <v>1.5971452129785578E-4</v>
      </c>
      <c r="AB118" s="8">
        <v>3.665786242998546E-4</v>
      </c>
      <c r="AC118" s="9">
        <v>3.032245125937314E-4</v>
      </c>
      <c r="AD118" s="7">
        <v>1.6239112599730266E-3</v>
      </c>
      <c r="AE118" s="8">
        <v>1.6135552168814664E-3</v>
      </c>
      <c r="AF118" s="8">
        <v>1.3729503389979113E-3</v>
      </c>
      <c r="AG118" s="9">
        <v>2.1917794709089894E-3</v>
      </c>
      <c r="AH118" s="7">
        <v>2.1922524822687865E-3</v>
      </c>
      <c r="AI118" s="8">
        <v>2.2194855008257105E-3</v>
      </c>
      <c r="AJ118" s="8">
        <v>2.5320617495975277E-3</v>
      </c>
      <c r="AK118" s="9">
        <v>1.7645665810289827E-3</v>
      </c>
      <c r="AM118" s="69">
        <f t="shared" si="8"/>
        <v>2.6198679711382931</v>
      </c>
      <c r="AN118" s="69">
        <f t="shared" si="9"/>
        <v>2.9762694286905664</v>
      </c>
      <c r="AO118" s="3"/>
      <c r="AP118" s="7">
        <v>1.9334757133466135E-4</v>
      </c>
      <c r="AQ118" s="8">
        <v>2.3784185248044529E-4</v>
      </c>
      <c r="AR118" s="8">
        <v>2.8693869535172518E-4</v>
      </c>
      <c r="AS118" s="9">
        <v>7.6552517528140603E-5</v>
      </c>
      <c r="AT118" s="7">
        <v>2.238165811007982E-3</v>
      </c>
      <c r="AU118" s="8">
        <v>2.9706955932436016E-3</v>
      </c>
      <c r="AV118" s="8">
        <v>3.2087736608724131E-3</v>
      </c>
      <c r="AW118" s="9">
        <v>2.6844362622339235E-3</v>
      </c>
      <c r="AX118" s="7">
        <v>3.0151996910837498E-3</v>
      </c>
      <c r="AY118" s="8">
        <v>3.0201265021688817E-3</v>
      </c>
      <c r="AZ118" s="8">
        <v>2.7104883532275315E-3</v>
      </c>
      <c r="BA118" s="9">
        <v>2.7238881942615086E-3</v>
      </c>
      <c r="BC118" s="69">
        <f t="shared" si="10"/>
        <v>3.8043098649460556</v>
      </c>
      <c r="BD118" s="61">
        <f t="shared" si="11"/>
        <v>3.8513089994770073</v>
      </c>
    </row>
    <row r="119" spans="1:56" ht="74" customHeight="1" x14ac:dyDescent="0.2">
      <c r="A119" s="44" t="s">
        <v>412</v>
      </c>
      <c r="B119" s="56"/>
      <c r="C119" s="45">
        <v>26.85</v>
      </c>
      <c r="D119" s="45">
        <v>1476.99</v>
      </c>
      <c r="E119" s="45">
        <v>-2</v>
      </c>
      <c r="F119" s="45">
        <v>1477.0344000000002</v>
      </c>
      <c r="G119" s="45">
        <f t="shared" si="7"/>
        <v>4.4400000000223372E-2</v>
      </c>
      <c r="H119" s="46">
        <v>2955.0761000000002</v>
      </c>
      <c r="I119" s="45"/>
      <c r="J119" s="45">
        <v>7</v>
      </c>
      <c r="K119" s="45">
        <v>6</v>
      </c>
      <c r="L119" s="45">
        <v>2</v>
      </c>
      <c r="M119" s="45">
        <v>1</v>
      </c>
      <c r="N119" s="45"/>
      <c r="O119" s="45"/>
      <c r="P119" s="45"/>
      <c r="Q119" s="45" t="s">
        <v>58</v>
      </c>
      <c r="R119" s="45"/>
      <c r="S119" s="80"/>
      <c r="T119" s="45" t="s">
        <v>216</v>
      </c>
      <c r="U119" s="57" t="s">
        <v>375</v>
      </c>
      <c r="V119" s="45" t="str">
        <f t="shared" si="12"/>
        <v>Yes</v>
      </c>
      <c r="W119" s="45" t="str">
        <f t="shared" si="13"/>
        <v>Yes</v>
      </c>
      <c r="X119" s="53" t="s">
        <v>363</v>
      </c>
      <c r="Y119" s="3"/>
      <c r="Z119" s="7">
        <v>6.0279877389183643E-3</v>
      </c>
      <c r="AA119" s="8">
        <v>6.2069654667291033E-3</v>
      </c>
      <c r="AB119" s="8">
        <v>6.6142771909261967E-3</v>
      </c>
      <c r="AC119" s="9">
        <v>5.8116054646330196E-3</v>
      </c>
      <c r="AD119" s="7">
        <v>1.636507551672583E-3</v>
      </c>
      <c r="AE119" s="8">
        <v>1.8498928016043327E-3</v>
      </c>
      <c r="AF119" s="8">
        <v>1.9449255050116195E-3</v>
      </c>
      <c r="AG119" s="9">
        <v>1.4033203631055786E-3</v>
      </c>
      <c r="AH119" s="7">
        <v>9.8610185621455029E-4</v>
      </c>
      <c r="AI119" s="8">
        <v>1.3244159523662798E-3</v>
      </c>
      <c r="AJ119" s="8">
        <v>1.1372330235225163E-4</v>
      </c>
      <c r="AK119" s="9">
        <v>3.8181604525931831E-4</v>
      </c>
      <c r="AM119" s="69">
        <f t="shared" si="8"/>
        <v>-1.8512831323492309</v>
      </c>
      <c r="AN119" s="69">
        <f t="shared" si="9"/>
        <v>-3.1356053992484423</v>
      </c>
      <c r="AO119" s="3"/>
      <c r="AP119" s="7">
        <v>4.0460758119576883E-3</v>
      </c>
      <c r="AQ119" s="8">
        <v>3.4554012460423964E-3</v>
      </c>
      <c r="AR119" s="8">
        <v>2.990462091879293E-3</v>
      </c>
      <c r="AS119" s="9">
        <v>3.6444254675636451E-3</v>
      </c>
      <c r="AT119" s="7">
        <v>4.620622323221568E-3</v>
      </c>
      <c r="AU119" s="8">
        <v>2.2934440194338156E-3</v>
      </c>
      <c r="AV119" s="8">
        <v>2.8774681047416093E-3</v>
      </c>
      <c r="AW119" s="9">
        <v>4.6331764111854738E-3</v>
      </c>
      <c r="AX119" s="7">
        <v>4.7358922052457312E-3</v>
      </c>
      <c r="AY119" s="8">
        <v>3.1229045046161554E-3</v>
      </c>
      <c r="AZ119" s="8">
        <v>2.9260682463797278E-3</v>
      </c>
      <c r="BA119" s="9">
        <v>2.4819673720472123E-3</v>
      </c>
      <c r="BC119" s="69">
        <f t="shared" si="10"/>
        <v>2.9131243799103933E-2</v>
      </c>
      <c r="BD119" s="61">
        <f t="shared" si="11"/>
        <v>-9.1587211780158981E-2</v>
      </c>
    </row>
    <row r="120" spans="1:56" ht="74" customHeight="1" thickBot="1" x14ac:dyDescent="0.25">
      <c r="A120" s="58" t="s">
        <v>413</v>
      </c>
      <c r="C120" s="2">
        <v>27.42</v>
      </c>
      <c r="D120" s="2">
        <v>1476.99</v>
      </c>
      <c r="E120" s="2">
        <v>-2</v>
      </c>
      <c r="F120" s="2">
        <v>1477.0344000000002</v>
      </c>
      <c r="G120" s="2">
        <f t="shared" si="7"/>
        <v>4.4400000000223372E-2</v>
      </c>
      <c r="H120" s="59">
        <v>2955.0761000000002</v>
      </c>
      <c r="J120" s="2">
        <v>7</v>
      </c>
      <c r="K120" s="2">
        <v>6</v>
      </c>
      <c r="L120" s="2">
        <v>2</v>
      </c>
      <c r="M120" s="2">
        <v>1</v>
      </c>
      <c r="Q120" s="2" t="s">
        <v>59</v>
      </c>
      <c r="S120" s="81"/>
      <c r="T120" s="2" t="s">
        <v>216</v>
      </c>
      <c r="U120" s="2" t="s">
        <v>375</v>
      </c>
      <c r="V120" s="2" t="str">
        <f t="shared" si="12"/>
        <v>Yes</v>
      </c>
      <c r="W120" s="2" t="str">
        <f t="shared" si="13"/>
        <v>Yes</v>
      </c>
      <c r="X120" s="61" t="s">
        <v>379</v>
      </c>
      <c r="Y120" s="3"/>
      <c r="Z120" s="7">
        <v>4.7505773818337361E-4</v>
      </c>
      <c r="AA120" s="8">
        <v>1.9934278847789962E-4</v>
      </c>
      <c r="AB120" s="8">
        <v>2.6908712704484214E-4</v>
      </c>
      <c r="AC120" s="9">
        <v>9.024823109740265E-4</v>
      </c>
      <c r="AD120" s="7">
        <v>6.9626821225823551E-5</v>
      </c>
      <c r="AE120" s="8">
        <v>1.596121570600539E-5</v>
      </c>
      <c r="AF120" s="8">
        <v>6.0009839695260163E-5</v>
      </c>
      <c r="AG120" s="9">
        <v>1.0363812598984014E-4</v>
      </c>
      <c r="AH120" s="7">
        <v>1.6279961421933982E-4</v>
      </c>
      <c r="AI120" s="8">
        <v>1.2120909422321271E-4</v>
      </c>
      <c r="AJ120" s="8">
        <v>2.41069637478576E-5</v>
      </c>
      <c r="AK120" s="9">
        <v>3.6917784359569501E-5</v>
      </c>
      <c r="AM120" s="69">
        <f t="shared" si="8"/>
        <v>-2.8887946908572508</v>
      </c>
      <c r="AN120" s="69">
        <f t="shared" si="9"/>
        <v>-2.4195709131376888</v>
      </c>
      <c r="AO120" s="3"/>
      <c r="AP120" s="7">
        <v>4.9710595874958761E-4</v>
      </c>
      <c r="AQ120" s="8">
        <v>3.3250571727932283E-4</v>
      </c>
      <c r="AR120" s="8">
        <v>1.9990418992437174E-4</v>
      </c>
      <c r="AS120" s="9">
        <v>3.3644709984351852E-4</v>
      </c>
      <c r="AT120" s="7">
        <v>3.3051161294094352E-5</v>
      </c>
      <c r="AU120" s="8">
        <v>1.9541086443789171E-4</v>
      </c>
      <c r="AV120" s="8">
        <v>2.2243928087049822E-4</v>
      </c>
      <c r="AW120" s="9">
        <v>3.7464412709746644E-4</v>
      </c>
      <c r="AX120" s="7">
        <v>1.0464791559205826E-4</v>
      </c>
      <c r="AY120" s="8">
        <v>2.3109009176196867E-4</v>
      </c>
      <c r="AZ120" s="8">
        <v>1.1455546730203172E-5</v>
      </c>
      <c r="BA120" s="9">
        <v>3.9760000524148993E-4</v>
      </c>
      <c r="BC120" s="69">
        <f t="shared" si="10"/>
        <v>-0.72649884876252768</v>
      </c>
      <c r="BD120" s="61">
        <f t="shared" si="11"/>
        <v>-0.87500586736442132</v>
      </c>
    </row>
    <row r="121" spans="1:56" ht="74" customHeight="1" x14ac:dyDescent="0.2">
      <c r="A121" s="44" t="s">
        <v>377</v>
      </c>
      <c r="B121" s="56"/>
      <c r="C121" s="45">
        <v>28.27</v>
      </c>
      <c r="D121" s="45">
        <v>1622.01</v>
      </c>
      <c r="E121" s="45">
        <v>-2</v>
      </c>
      <c r="F121" s="45">
        <v>1622.0719000000001</v>
      </c>
      <c r="G121" s="45">
        <f t="shared" si="7"/>
        <v>6.1900000000150612E-2</v>
      </c>
      <c r="H121" s="46">
        <v>3245.1511</v>
      </c>
      <c r="I121" s="45"/>
      <c r="J121" s="45">
        <v>7</v>
      </c>
      <c r="K121" s="45">
        <v>6</v>
      </c>
      <c r="L121" s="45"/>
      <c r="M121" s="45">
        <v>3</v>
      </c>
      <c r="N121" s="45"/>
      <c r="O121" s="45"/>
      <c r="P121" s="45"/>
      <c r="Q121" s="45" t="s">
        <v>58</v>
      </c>
      <c r="R121" s="45"/>
      <c r="S121" s="80"/>
      <c r="T121" s="45" t="s">
        <v>216</v>
      </c>
      <c r="U121" s="45" t="s">
        <v>381</v>
      </c>
      <c r="V121" s="45" t="str">
        <f t="shared" si="12"/>
        <v>Yes</v>
      </c>
      <c r="W121" s="45" t="str">
        <f t="shared" si="13"/>
        <v>No</v>
      </c>
      <c r="X121" s="53" t="s">
        <v>382</v>
      </c>
      <c r="Y121" s="3"/>
      <c r="Z121" s="7">
        <v>6.6627947107781389E-4</v>
      </c>
      <c r="AA121" s="8">
        <v>1.0086500720328669E-3</v>
      </c>
      <c r="AB121" s="8">
        <v>1.1339312128721387E-3</v>
      </c>
      <c r="AC121" s="9">
        <v>8.2947818672371052E-4</v>
      </c>
      <c r="AD121" s="7">
        <v>2.1512928983278258E-4</v>
      </c>
      <c r="AE121" s="8">
        <v>2.1410788259508494E-4</v>
      </c>
      <c r="AF121" s="8">
        <v>2.5115619805066738E-4</v>
      </c>
      <c r="AG121" s="9">
        <v>2.0596617063890391E-4</v>
      </c>
      <c r="AH121" s="7">
        <v>9.1723311260613979E-5</v>
      </c>
      <c r="AI121" s="8">
        <v>1.160033888754656E-4</v>
      </c>
      <c r="AJ121" s="8">
        <v>3.2611537229422091E-5</v>
      </c>
      <c r="AK121" s="9">
        <v>2.0468367876967093E-5</v>
      </c>
      <c r="AM121" s="69">
        <f t="shared" si="8"/>
        <v>-2.0373160141997428</v>
      </c>
      <c r="AN121" s="69">
        <f t="shared" si="9"/>
        <v>-3.8022276356177191</v>
      </c>
      <c r="AO121" s="3"/>
      <c r="AP121" s="7">
        <v>5.4539244312633273E-4</v>
      </c>
      <c r="AQ121" s="8">
        <v>9.990778897419493E-4</v>
      </c>
      <c r="AR121" s="8">
        <v>7.267479508610374E-4</v>
      </c>
      <c r="AS121" s="9">
        <v>8.4658553415448482E-4</v>
      </c>
      <c r="AT121" s="7">
        <v>1.1755096838857702E-4</v>
      </c>
      <c r="AU121" s="8">
        <v>1.9597324046696852E-4</v>
      </c>
      <c r="AV121" s="8">
        <v>4.6005903113408735E-4</v>
      </c>
      <c r="AW121" s="9">
        <v>2.5403783940814361E-4</v>
      </c>
      <c r="AX121" s="7">
        <v>1.7058268696411487E-4</v>
      </c>
      <c r="AY121" s="8">
        <v>3.0608127806218882E-4</v>
      </c>
      <c r="AZ121" s="8">
        <v>4.2568210876865438E-4</v>
      </c>
      <c r="BA121" s="9">
        <v>6.5128958310657205E-5</v>
      </c>
      <c r="BC121" s="69">
        <f t="shared" si="10"/>
        <v>-1.6012217625519425</v>
      </c>
      <c r="BD121" s="61">
        <f t="shared" si="11"/>
        <v>-1.6882338171164772</v>
      </c>
    </row>
    <row r="122" spans="1:56" ht="74" customHeight="1" thickBot="1" x14ac:dyDescent="0.25">
      <c r="A122" s="48" t="s">
        <v>378</v>
      </c>
      <c r="B122" s="62"/>
      <c r="C122" s="49">
        <v>28.64</v>
      </c>
      <c r="D122" s="49">
        <v>1622.01</v>
      </c>
      <c r="E122" s="49">
        <v>-2</v>
      </c>
      <c r="F122" s="49">
        <v>1622.0719000000001</v>
      </c>
      <c r="G122" s="49">
        <f t="shared" si="7"/>
        <v>6.1900000000150612E-2</v>
      </c>
      <c r="H122" s="50">
        <v>3245.1511</v>
      </c>
      <c r="I122" s="49"/>
      <c r="J122" s="49">
        <v>7</v>
      </c>
      <c r="K122" s="49">
        <v>6</v>
      </c>
      <c r="L122" s="49"/>
      <c r="M122" s="49">
        <v>3</v>
      </c>
      <c r="N122" s="49"/>
      <c r="O122" s="49"/>
      <c r="P122" s="49"/>
      <c r="Q122" s="49" t="s">
        <v>59</v>
      </c>
      <c r="R122" s="49"/>
      <c r="S122" s="82"/>
      <c r="T122" s="49" t="s">
        <v>216</v>
      </c>
      <c r="U122" s="49" t="s">
        <v>381</v>
      </c>
      <c r="V122" s="49" t="str">
        <f t="shared" si="12"/>
        <v>Yes</v>
      </c>
      <c r="W122" s="49" t="str">
        <f t="shared" si="13"/>
        <v>No</v>
      </c>
      <c r="X122" s="55" t="s">
        <v>384</v>
      </c>
      <c r="Y122" s="3"/>
      <c r="Z122" s="7">
        <v>1.1230095627947122E-3</v>
      </c>
      <c r="AA122" s="8">
        <v>1.5175377868919492E-3</v>
      </c>
      <c r="AB122" s="8">
        <v>1.4494307283215598E-3</v>
      </c>
      <c r="AC122" s="9">
        <v>1.8403210248277269E-3</v>
      </c>
      <c r="AD122" s="7">
        <v>2.0096587226279064E-4</v>
      </c>
      <c r="AE122" s="8">
        <v>1.2077864652669283E-4</v>
      </c>
      <c r="AF122" s="8">
        <v>7.7298244102540906E-5</v>
      </c>
      <c r="AG122" s="9">
        <v>3.2778708505249593E-4</v>
      </c>
      <c r="AH122" s="7">
        <v>5.7887971958773973E-5</v>
      </c>
      <c r="AI122" s="8">
        <v>1.3619369021819881E-4</v>
      </c>
      <c r="AJ122" s="8">
        <v>3.3321570358563562E-5</v>
      </c>
      <c r="AK122" s="9">
        <v>3.3778539858496307E-5</v>
      </c>
      <c r="AM122" s="69">
        <f t="shared" si="8"/>
        <v>-3.0284152994092781</v>
      </c>
      <c r="AN122" s="69">
        <f t="shared" si="9"/>
        <v>-4.504978749611495</v>
      </c>
      <c r="AO122" s="3"/>
      <c r="AP122" s="7">
        <v>2.2552504256963314E-3</v>
      </c>
      <c r="AQ122" s="8">
        <v>2.3691341278451049E-3</v>
      </c>
      <c r="AR122" s="8">
        <v>2.4276126857790846E-3</v>
      </c>
      <c r="AS122" s="9">
        <v>2.4985862832971198E-3</v>
      </c>
      <c r="AT122" s="7">
        <v>5.5172948868558439E-5</v>
      </c>
      <c r="AU122" s="8">
        <v>3.3893681752057611E-4</v>
      </c>
      <c r="AV122" s="8">
        <v>4.5201480469653807E-4</v>
      </c>
      <c r="AW122" s="9">
        <v>3.0225889255650035E-4</v>
      </c>
      <c r="AX122" s="7">
        <v>1.6433160177873685E-4</v>
      </c>
      <c r="AY122" s="8">
        <v>3.0617499249520244E-4</v>
      </c>
      <c r="AZ122" s="8">
        <v>3.926252728578897E-5</v>
      </c>
      <c r="BA122" s="9">
        <v>6.9689417881977763E-5</v>
      </c>
      <c r="BC122" s="69">
        <f t="shared" si="10"/>
        <v>-3.0559844203277802</v>
      </c>
      <c r="BD122" s="61">
        <f t="shared" si="11"/>
        <v>-4.0428115373233027</v>
      </c>
    </row>
    <row r="123" spans="1:56" ht="75" customHeight="1" x14ac:dyDescent="0.2">
      <c r="A123" s="44" t="s">
        <v>380</v>
      </c>
      <c r="B123" s="56"/>
      <c r="C123" s="45">
        <v>25.64</v>
      </c>
      <c r="D123" s="45">
        <v>1330.95</v>
      </c>
      <c r="E123" s="45">
        <v>-2</v>
      </c>
      <c r="F123" s="45">
        <v>1330.9765000000002</v>
      </c>
      <c r="G123" s="45">
        <f t="shared" ref="G123:G133" si="14">ABS(D123-F123)</f>
        <v>2.6500000000169166E-2</v>
      </c>
      <c r="H123" s="46">
        <v>2662.9603000000002</v>
      </c>
      <c r="I123" s="45"/>
      <c r="J123" s="45">
        <v>7</v>
      </c>
      <c r="K123" s="45">
        <v>6</v>
      </c>
      <c r="L123" s="45"/>
      <c r="M123" s="45">
        <v>1</v>
      </c>
      <c r="N123" s="45"/>
      <c r="O123" s="45"/>
      <c r="P123" s="45"/>
      <c r="Q123" s="45" t="s">
        <v>58</v>
      </c>
      <c r="R123" s="45"/>
      <c r="S123" s="80"/>
      <c r="T123" s="45" t="s">
        <v>216</v>
      </c>
      <c r="U123" s="45" t="s">
        <v>381</v>
      </c>
      <c r="V123" s="45" t="str">
        <f t="shared" si="12"/>
        <v>Yes</v>
      </c>
      <c r="W123" s="45" t="str">
        <f t="shared" si="13"/>
        <v>No</v>
      </c>
      <c r="X123" s="53" t="s">
        <v>351</v>
      </c>
      <c r="Y123" s="3"/>
      <c r="Z123" s="7">
        <v>2.4899497949790156E-2</v>
      </c>
      <c r="AA123" s="8">
        <v>2.7126826394681822E-2</v>
      </c>
      <c r="AB123" s="8">
        <v>2.4941747691448555E-2</v>
      </c>
      <c r="AC123" s="9">
        <v>2.7531273643744181E-2</v>
      </c>
      <c r="AD123" s="7">
        <v>6.5769505643973923E-3</v>
      </c>
      <c r="AE123" s="8">
        <v>7.2257223646017875E-3</v>
      </c>
      <c r="AF123" s="8">
        <v>6.7623916507737018E-3</v>
      </c>
      <c r="AG123" s="9">
        <v>6.69861218172712E-3</v>
      </c>
      <c r="AH123" s="7">
        <v>1.2627826981997173E-3</v>
      </c>
      <c r="AI123" s="8">
        <v>1.583912530151737E-3</v>
      </c>
      <c r="AJ123" s="8">
        <v>8.9431474841319329E-4</v>
      </c>
      <c r="AK123" s="9">
        <v>1.3410760698331808E-3</v>
      </c>
      <c r="AM123" s="69">
        <f t="shared" ref="AM123:AM133" si="15">LOG(AVERAGE(AD123:AG123)/AVERAGE(Z123:AC123),2)</f>
        <v>-1.9384418676518524</v>
      </c>
      <c r="AN123" s="69">
        <f t="shared" ref="AN123:AN133" si="16">LOG(AVERAGE(AH123:AK123)/AVERAGE(Z123:AC123),2)</f>
        <v>-4.3619292963276761</v>
      </c>
      <c r="AO123" s="3"/>
      <c r="AP123" s="7">
        <v>4.689659488050571E-3</v>
      </c>
      <c r="AQ123" s="8">
        <v>5.1283466908197285E-3</v>
      </c>
      <c r="AR123" s="8">
        <v>5.9027612326775806E-3</v>
      </c>
      <c r="AS123" s="9">
        <v>4.4200997383648383E-3</v>
      </c>
      <c r="AT123" s="7">
        <v>5.3003780613103948E-3</v>
      </c>
      <c r="AU123" s="8">
        <v>4.1454054243447976E-3</v>
      </c>
      <c r="AV123" s="8">
        <v>6.4807953274611651E-3</v>
      </c>
      <c r="AW123" s="9">
        <v>5.1642330771867612E-3</v>
      </c>
      <c r="AX123" s="7">
        <v>5.1810819381822816E-3</v>
      </c>
      <c r="AY123" s="8">
        <v>4.0373119422816538E-3</v>
      </c>
      <c r="AZ123" s="8">
        <v>3.5612760077288002E-3</v>
      </c>
      <c r="BA123" s="9">
        <v>5.1257562263847343E-3</v>
      </c>
      <c r="BC123" s="69">
        <f t="shared" ref="BC123:BC133" si="17">LOG(AVERAGE(AT123:AW123)/AVERAGE(AP123:AS123),2)</f>
        <v>6.6488833878288148E-2</v>
      </c>
      <c r="BD123" s="61">
        <f t="shared" ref="BD123:BD133" si="18">LOG(AVERAGE(AX123:BA123)/AVERAGE(AP123:AS123),2)</f>
        <v>-0.169728946409619</v>
      </c>
    </row>
    <row r="124" spans="1:56" ht="75" customHeight="1" thickBot="1" x14ac:dyDescent="0.25">
      <c r="A124" s="58" t="s">
        <v>383</v>
      </c>
      <c r="C124" s="2">
        <v>28.32</v>
      </c>
      <c r="D124" s="2">
        <v>1330.95</v>
      </c>
      <c r="E124" s="2">
        <v>-2</v>
      </c>
      <c r="F124" s="2">
        <v>1330.9765000000002</v>
      </c>
      <c r="G124" s="2">
        <f t="shared" si="14"/>
        <v>2.6500000000169166E-2</v>
      </c>
      <c r="H124" s="59">
        <v>2662.9603000000002</v>
      </c>
      <c r="J124" s="2">
        <v>7</v>
      </c>
      <c r="K124" s="2">
        <v>6</v>
      </c>
      <c r="M124" s="2">
        <v>1</v>
      </c>
      <c r="Q124" s="2" t="s">
        <v>59</v>
      </c>
      <c r="S124" s="81"/>
      <c r="T124" s="2" t="s">
        <v>216</v>
      </c>
      <c r="U124" s="2" t="s">
        <v>381</v>
      </c>
      <c r="V124" s="2" t="str">
        <f t="shared" ref="V124:V133" si="19">IF(M124&gt;0,"Yes","No")</f>
        <v>Yes</v>
      </c>
      <c r="W124" s="2" t="str">
        <f t="shared" ref="W124:W133" si="20">IF(L124&gt;0,"Yes","No")</f>
        <v>No</v>
      </c>
      <c r="X124" s="61" t="s">
        <v>351</v>
      </c>
      <c r="Y124" s="3"/>
      <c r="Z124" s="7">
        <v>8.0352952725052241E-4</v>
      </c>
      <c r="AA124" s="8">
        <v>3.9992959175259613E-4</v>
      </c>
      <c r="AB124" s="8">
        <v>6.6760276650807923E-4</v>
      </c>
      <c r="AC124" s="9">
        <v>4.8721821426375348E-4</v>
      </c>
      <c r="AD124" s="7">
        <v>5.7713129639137383E-4</v>
      </c>
      <c r="AE124" s="8">
        <v>2.6779251593387878E-4</v>
      </c>
      <c r="AF124" s="8">
        <v>1.0339809183263335E-3</v>
      </c>
      <c r="AG124" s="9">
        <v>3.9427725897280944E-5</v>
      </c>
      <c r="AH124" s="7">
        <v>2.9736460763268418E-4</v>
      </c>
      <c r="AI124" s="8">
        <v>1.081045533360348E-4</v>
      </c>
      <c r="AJ124" s="8">
        <v>5.6259591248443322E-4</v>
      </c>
      <c r="AK124" s="9">
        <v>1.8375584458462196E-4</v>
      </c>
      <c r="AM124" s="69">
        <f t="shared" si="15"/>
        <v>-0.2978823133288005</v>
      </c>
      <c r="AN124" s="69">
        <f t="shared" si="16"/>
        <v>-1.0338186536321932</v>
      </c>
      <c r="AO124" s="3"/>
      <c r="AP124" s="7">
        <v>1.6377723594610284E-4</v>
      </c>
      <c r="AQ124" s="8">
        <v>3.3101796569488101E-4</v>
      </c>
      <c r="AR124" s="8">
        <v>3.6146802891655474E-4</v>
      </c>
      <c r="AS124" s="9">
        <v>1.6177197711613392E-4</v>
      </c>
      <c r="AT124" s="7">
        <v>3.5245676681362124E-4</v>
      </c>
      <c r="AU124" s="8">
        <v>1.4451511232385997E-4</v>
      </c>
      <c r="AV124" s="8">
        <v>7.9423674055671245E-4</v>
      </c>
      <c r="AW124" s="9">
        <v>2.2343358779913181E-4</v>
      </c>
      <c r="AX124" s="7">
        <v>3.1348185482651074E-4</v>
      </c>
      <c r="AY124" s="8">
        <v>1.5417814241827594E-4</v>
      </c>
      <c r="AZ124" s="8">
        <v>6.4704539408152282E-5</v>
      </c>
      <c r="BA124" s="9">
        <v>2.9661828579593782E-4</v>
      </c>
      <c r="BC124" s="69">
        <f t="shared" si="17"/>
        <v>0.57318958061137126</v>
      </c>
      <c r="BD124" s="61">
        <f t="shared" si="18"/>
        <v>-0.29637334364764595</v>
      </c>
    </row>
    <row r="125" spans="1:56" ht="72" customHeight="1" x14ac:dyDescent="0.2">
      <c r="A125" s="44" t="s">
        <v>385</v>
      </c>
      <c r="B125" s="56"/>
      <c r="C125" s="45">
        <v>27.99</v>
      </c>
      <c r="D125" s="45">
        <v>1476.47</v>
      </c>
      <c r="E125" s="45">
        <v>-2</v>
      </c>
      <c r="F125" s="45">
        <v>1476.5242000000001</v>
      </c>
      <c r="G125" s="45">
        <f t="shared" si="14"/>
        <v>5.4200000000037107E-2</v>
      </c>
      <c r="H125" s="46">
        <v>2954.0556999999999</v>
      </c>
      <c r="I125" s="45"/>
      <c r="J125" s="45">
        <v>7</v>
      </c>
      <c r="K125" s="45">
        <v>6</v>
      </c>
      <c r="L125" s="45"/>
      <c r="M125" s="45">
        <v>2</v>
      </c>
      <c r="N125" s="45"/>
      <c r="O125" s="45"/>
      <c r="P125" s="45"/>
      <c r="Q125" s="45" t="s">
        <v>58</v>
      </c>
      <c r="R125" s="45"/>
      <c r="S125" s="45"/>
      <c r="T125" s="45" t="s">
        <v>216</v>
      </c>
      <c r="U125" s="45" t="s">
        <v>381</v>
      </c>
      <c r="V125" s="45" t="str">
        <f t="shared" si="19"/>
        <v>Yes</v>
      </c>
      <c r="W125" s="45" t="str">
        <f t="shared" si="20"/>
        <v>No</v>
      </c>
      <c r="X125" s="53" t="s">
        <v>351</v>
      </c>
      <c r="Y125" s="3"/>
      <c r="Z125" s="7">
        <v>3.8507300792579016E-3</v>
      </c>
      <c r="AA125" s="8">
        <v>2.9399545927188968E-3</v>
      </c>
      <c r="AB125" s="8">
        <v>3.9873943809865678E-3</v>
      </c>
      <c r="AC125" s="9">
        <v>2.1410742029462121E-3</v>
      </c>
      <c r="AD125" s="7">
        <v>1.0755207453880763E-3</v>
      </c>
      <c r="AE125" s="8">
        <v>1.3291383924265482E-3</v>
      </c>
      <c r="AF125" s="8">
        <v>6.740589021678586E-4</v>
      </c>
      <c r="AG125" s="9">
        <v>2.20146791090559E-3</v>
      </c>
      <c r="AH125" s="7">
        <v>7.0710542489824661E-5</v>
      </c>
      <c r="AI125" s="8">
        <v>1.8560219933766792E-4</v>
      </c>
      <c r="AJ125" s="8">
        <v>1.4178645712468668E-4</v>
      </c>
      <c r="AK125" s="9">
        <v>2.1778858460091868E-4</v>
      </c>
      <c r="AM125" s="69">
        <f t="shared" si="15"/>
        <v>-1.2908508737587585</v>
      </c>
      <c r="AN125" s="69">
        <f t="shared" si="16"/>
        <v>-4.3907001942647979</v>
      </c>
      <c r="AO125" s="3"/>
      <c r="AP125" s="7">
        <v>2.7167353824586768E-3</v>
      </c>
      <c r="AQ125" s="8">
        <v>1.9335461257847428E-3</v>
      </c>
      <c r="AR125" s="8">
        <v>1.862016629789325E-3</v>
      </c>
      <c r="AS125" s="9">
        <v>1.8621630462037743E-3</v>
      </c>
      <c r="AT125" s="7">
        <v>4.1753862022561958E-3</v>
      </c>
      <c r="AU125" s="8">
        <v>2.3473569223409806E-3</v>
      </c>
      <c r="AV125" s="8">
        <v>3.5165554405305161E-4</v>
      </c>
      <c r="AW125" s="9">
        <v>3.2159725835033777E-3</v>
      </c>
      <c r="AX125" s="7">
        <v>1.7262848767629947E-3</v>
      </c>
      <c r="AY125" s="8">
        <v>9.2845016967108202E-4</v>
      </c>
      <c r="AZ125" s="8">
        <v>1.7543657997318397E-3</v>
      </c>
      <c r="BA125" s="9">
        <v>2.2775076256292331E-3</v>
      </c>
      <c r="BC125" s="69">
        <f t="shared" si="17"/>
        <v>0.26891098103565325</v>
      </c>
      <c r="BD125" s="61">
        <f t="shared" si="18"/>
        <v>-0.32472172582831843</v>
      </c>
    </row>
    <row r="126" spans="1:56" ht="72" customHeight="1" thickBot="1" x14ac:dyDescent="0.25">
      <c r="A126" s="48" t="s">
        <v>386</v>
      </c>
      <c r="B126" s="62"/>
      <c r="C126" s="49">
        <v>28.49</v>
      </c>
      <c r="D126" s="49">
        <v>1476.47</v>
      </c>
      <c r="E126" s="49">
        <v>-2</v>
      </c>
      <c r="F126" s="49">
        <v>1476.5242000000001</v>
      </c>
      <c r="G126" s="49">
        <f t="shared" si="14"/>
        <v>5.4200000000037107E-2</v>
      </c>
      <c r="H126" s="50">
        <v>2954.0556999999999</v>
      </c>
      <c r="I126" s="49"/>
      <c r="J126" s="49">
        <v>7</v>
      </c>
      <c r="K126" s="49">
        <v>6</v>
      </c>
      <c r="L126" s="49"/>
      <c r="M126" s="49">
        <v>2</v>
      </c>
      <c r="N126" s="49"/>
      <c r="O126" s="49"/>
      <c r="P126" s="49"/>
      <c r="Q126" s="49" t="s">
        <v>59</v>
      </c>
      <c r="R126" s="49"/>
      <c r="S126" s="49"/>
      <c r="T126" s="49" t="s">
        <v>216</v>
      </c>
      <c r="U126" s="49"/>
      <c r="V126" s="49" t="str">
        <f t="shared" si="19"/>
        <v>Yes</v>
      </c>
      <c r="W126" s="49" t="str">
        <f t="shared" si="20"/>
        <v>No</v>
      </c>
      <c r="X126" s="55" t="s">
        <v>351</v>
      </c>
      <c r="Y126" s="3"/>
      <c r="Z126" s="7">
        <v>4.2917463660792432E-3</v>
      </c>
      <c r="AA126" s="8">
        <v>4.529328745746089E-3</v>
      </c>
      <c r="AB126" s="8">
        <v>5.4461917188483762E-3</v>
      </c>
      <c r="AC126" s="9">
        <v>4.5443633905585326E-3</v>
      </c>
      <c r="AD126" s="7">
        <v>4.5098618740827684E-4</v>
      </c>
      <c r="AE126" s="8">
        <v>2.052238818336419E-4</v>
      </c>
      <c r="AF126" s="8">
        <v>3.7540800170570573E-5</v>
      </c>
      <c r="AG126" s="9">
        <v>2.399505600358736E-5</v>
      </c>
      <c r="AH126" s="7">
        <v>8.0413674411541862E-5</v>
      </c>
      <c r="AI126" s="8">
        <v>3.4705983122100771E-5</v>
      </c>
      <c r="AJ126" s="8">
        <v>1.1344525069992373E-5</v>
      </c>
      <c r="AK126" s="9">
        <v>4.2558705236096051E-5</v>
      </c>
      <c r="AM126" s="69">
        <f t="shared" si="15"/>
        <v>-4.7120078330206239</v>
      </c>
      <c r="AN126" s="69">
        <f t="shared" si="16"/>
        <v>-6.7982624495002293</v>
      </c>
      <c r="AO126" s="3"/>
      <c r="AP126" s="7">
        <v>1.0392074902519791E-3</v>
      </c>
      <c r="AQ126" s="8">
        <v>1.5135093509111236E-3</v>
      </c>
      <c r="AR126" s="8">
        <v>1.4923921628568666E-3</v>
      </c>
      <c r="AS126" s="9">
        <v>1.3513263802719772E-3</v>
      </c>
      <c r="AT126" s="7">
        <v>1.5529233890608068E-4</v>
      </c>
      <c r="AU126" s="8">
        <v>5.2172555888216083E-4</v>
      </c>
      <c r="AV126" s="8">
        <v>3.5177924917630728E-4</v>
      </c>
      <c r="AW126" s="9">
        <v>1.9419740559656134E-4</v>
      </c>
      <c r="AX126" s="7">
        <v>1.3310139477269053E-4</v>
      </c>
      <c r="AY126" s="8">
        <v>2.232427854213125E-4</v>
      </c>
      <c r="AZ126" s="8">
        <v>1.0388707450641263E-4</v>
      </c>
      <c r="BA126" s="9">
        <v>1.3073682722517562E-4</v>
      </c>
      <c r="BC126" s="69">
        <f t="shared" si="17"/>
        <v>-2.1415887717320459</v>
      </c>
      <c r="BD126" s="61">
        <f t="shared" si="18"/>
        <v>-3.1908546316539619</v>
      </c>
    </row>
    <row r="127" spans="1:56" ht="127" customHeight="1" thickBot="1" x14ac:dyDescent="0.25">
      <c r="A127" s="30">
        <v>65</v>
      </c>
      <c r="B127" s="62"/>
      <c r="C127" s="49">
        <v>28.88</v>
      </c>
      <c r="D127" s="49">
        <v>1439.5</v>
      </c>
      <c r="E127" s="49">
        <v>-2</v>
      </c>
      <c r="F127" s="49">
        <v>1441.0238499999998</v>
      </c>
      <c r="G127" s="49">
        <f t="shared" si="14"/>
        <v>1.5238499999998112</v>
      </c>
      <c r="H127" s="50">
        <v>2883.0549999999994</v>
      </c>
      <c r="I127" s="49"/>
      <c r="J127" s="49">
        <v>8</v>
      </c>
      <c r="K127" s="49">
        <v>7</v>
      </c>
      <c r="L127" s="49">
        <v>1</v>
      </c>
      <c r="M127" s="49"/>
      <c r="N127" s="49"/>
      <c r="O127" s="49"/>
      <c r="P127" s="49"/>
      <c r="Q127" s="49"/>
      <c r="R127" s="49"/>
      <c r="S127" s="49"/>
      <c r="T127" s="49" t="s">
        <v>216</v>
      </c>
      <c r="U127" s="49"/>
      <c r="V127" s="49" t="str">
        <f t="shared" si="19"/>
        <v>No</v>
      </c>
      <c r="W127" s="49" t="str">
        <f t="shared" si="20"/>
        <v>Yes</v>
      </c>
      <c r="X127" s="55"/>
      <c r="Y127" s="3"/>
      <c r="Z127" s="7">
        <v>1.8392658669671668E-3</v>
      </c>
      <c r="AA127" s="8">
        <v>2.2830577670390358E-3</v>
      </c>
      <c r="AB127" s="8">
        <v>2.6815144093668185E-3</v>
      </c>
      <c r="AC127" s="9">
        <v>1.9389383477407941E-3</v>
      </c>
      <c r="AD127" s="7">
        <v>4.6976861658427115E-3</v>
      </c>
      <c r="AE127" s="8">
        <v>4.9714735557119492E-3</v>
      </c>
      <c r="AF127" s="8">
        <v>4.9308398031505446E-3</v>
      </c>
      <c r="AG127" s="9">
        <v>2.5260266862936545E-3</v>
      </c>
      <c r="AH127" s="7">
        <v>3.0304471550474626E-3</v>
      </c>
      <c r="AI127" s="8">
        <v>6.475890359934614E-3</v>
      </c>
      <c r="AJ127" s="8">
        <v>4.618178429219859E-3</v>
      </c>
      <c r="AK127" s="9">
        <v>3.9726165070036847E-3</v>
      </c>
      <c r="AM127" s="69">
        <f t="shared" si="15"/>
        <v>0.97002703297411041</v>
      </c>
      <c r="AN127" s="69">
        <f t="shared" si="16"/>
        <v>1.0495977101328124</v>
      </c>
      <c r="AO127" s="3"/>
      <c r="AP127" s="7">
        <v>3.1392567180400176E-3</v>
      </c>
      <c r="AQ127" s="8">
        <v>1.4098389704038834E-3</v>
      </c>
      <c r="AR127" s="8">
        <v>2.4859827506557549E-3</v>
      </c>
      <c r="AS127" s="9">
        <v>2.0030361334365662E-3</v>
      </c>
      <c r="AT127" s="7">
        <v>7.4219088925991505E-3</v>
      </c>
      <c r="AU127" s="8">
        <v>6.0619388706608518E-3</v>
      </c>
      <c r="AV127" s="8">
        <v>9.6625795146643677E-3</v>
      </c>
      <c r="AW127" s="9">
        <v>3.4512505383375285E-3</v>
      </c>
      <c r="AX127" s="7">
        <v>2.2282847733327733E-2</v>
      </c>
      <c r="AY127" s="8">
        <v>1.6908472895537992E-2</v>
      </c>
      <c r="AZ127" s="8">
        <v>1.5258785493714729E-2</v>
      </c>
      <c r="BA127" s="9">
        <v>1.428496794659218E-2</v>
      </c>
      <c r="BC127" s="69">
        <f t="shared" si="17"/>
        <v>1.5572065420475933</v>
      </c>
      <c r="BD127" s="61">
        <f t="shared" si="18"/>
        <v>2.926952713307315</v>
      </c>
    </row>
    <row r="128" spans="1:56" ht="125" customHeight="1" thickBot="1" x14ac:dyDescent="0.25">
      <c r="A128" s="44">
        <v>66</v>
      </c>
      <c r="B128" s="56"/>
      <c r="C128" s="45">
        <v>29.41</v>
      </c>
      <c r="D128" s="45">
        <v>1586.52</v>
      </c>
      <c r="E128" s="45">
        <v>-2</v>
      </c>
      <c r="F128" s="45">
        <v>1586.5715499999999</v>
      </c>
      <c r="G128" s="45">
        <f t="shared" si="14"/>
        <v>5.1549999999906504E-2</v>
      </c>
      <c r="H128" s="46">
        <v>3174.1503999999995</v>
      </c>
      <c r="I128" s="45"/>
      <c r="J128" s="45">
        <v>8</v>
      </c>
      <c r="K128" s="45">
        <v>7</v>
      </c>
      <c r="L128" s="45">
        <v>1</v>
      </c>
      <c r="M128" s="45">
        <v>1</v>
      </c>
      <c r="N128" s="45"/>
      <c r="O128" s="45"/>
      <c r="P128" s="45"/>
      <c r="Q128" s="45"/>
      <c r="R128" s="45"/>
      <c r="S128" s="45"/>
      <c r="T128" s="45" t="s">
        <v>216</v>
      </c>
      <c r="U128" s="57" t="s">
        <v>387</v>
      </c>
      <c r="V128" s="45" t="str">
        <f t="shared" si="19"/>
        <v>Yes</v>
      </c>
      <c r="W128" s="45" t="str">
        <f t="shared" si="20"/>
        <v>Yes</v>
      </c>
      <c r="X128" s="53" t="s">
        <v>369</v>
      </c>
      <c r="Y128" s="3"/>
      <c r="Z128" s="7">
        <v>7.2187528273675054E-3</v>
      </c>
      <c r="AA128" s="8">
        <v>6.7433444398017541E-3</v>
      </c>
      <c r="AB128" s="8">
        <v>7.1631672797224646E-3</v>
      </c>
      <c r="AC128" s="9">
        <v>9.470687524457011E-3</v>
      </c>
      <c r="AD128" s="7">
        <v>2.8441480429280829E-3</v>
      </c>
      <c r="AE128" s="8">
        <v>2.0291147055833299E-3</v>
      </c>
      <c r="AF128" s="8">
        <v>4.3729011176665052E-3</v>
      </c>
      <c r="AG128" s="9">
        <v>2.6849792979592919E-3</v>
      </c>
      <c r="AH128" s="7">
        <v>3.5158718732540458E-4</v>
      </c>
      <c r="AI128" s="8">
        <v>1.2284894156489555E-3</v>
      </c>
      <c r="AJ128" s="8">
        <v>9.0451947433757573E-4</v>
      </c>
      <c r="AK128" s="9">
        <v>1.3564817053157463E-4</v>
      </c>
      <c r="AM128" s="69">
        <f t="shared" si="15"/>
        <v>-1.3586085137566775</v>
      </c>
      <c r="AN128" s="69">
        <f t="shared" si="16"/>
        <v>-3.5455675880797326</v>
      </c>
      <c r="AO128" s="3"/>
      <c r="AP128" s="7">
        <v>2.6444723832283255E-3</v>
      </c>
      <c r="AQ128" s="8">
        <v>3.3177991429768679E-3</v>
      </c>
      <c r="AR128" s="8">
        <v>2.8554107221883561E-3</v>
      </c>
      <c r="AS128" s="9">
        <v>2.9450273930837008E-3</v>
      </c>
      <c r="AT128" s="7">
        <v>3.9152526099820754E-3</v>
      </c>
      <c r="AU128" s="8">
        <v>4.1994178908095594E-3</v>
      </c>
      <c r="AV128" s="8">
        <v>3.1446856830692226E-3</v>
      </c>
      <c r="AW128" s="9">
        <v>3.4426497862249657E-3</v>
      </c>
      <c r="AX128" s="7">
        <v>2.1506706700698671E-3</v>
      </c>
      <c r="AY128" s="8">
        <v>3.7247534710993873E-3</v>
      </c>
      <c r="AZ128" s="8">
        <v>2.2030624299639863E-3</v>
      </c>
      <c r="BA128" s="9">
        <v>3.1714345068481133E-3</v>
      </c>
      <c r="BC128" s="69">
        <f t="shared" si="17"/>
        <v>0.32179257690212348</v>
      </c>
      <c r="BD128" s="61">
        <f t="shared" si="18"/>
        <v>-6.4305555205091278E-2</v>
      </c>
    </row>
    <row r="129" spans="1:56" ht="74" customHeight="1" x14ac:dyDescent="0.2">
      <c r="A129" s="44" t="s">
        <v>414</v>
      </c>
      <c r="B129" s="56"/>
      <c r="C129" s="45">
        <v>30.26</v>
      </c>
      <c r="D129" s="45">
        <v>1732</v>
      </c>
      <c r="E129" s="45">
        <v>-2</v>
      </c>
      <c r="F129" s="45">
        <v>1732.1192499999997</v>
      </c>
      <c r="G129" s="45">
        <f t="shared" si="14"/>
        <v>0.11924999999973807</v>
      </c>
      <c r="H129" s="46">
        <v>3465.2457999999992</v>
      </c>
      <c r="I129" s="45"/>
      <c r="J129" s="45">
        <v>8</v>
      </c>
      <c r="K129" s="45">
        <v>7</v>
      </c>
      <c r="L129" s="45">
        <v>1</v>
      </c>
      <c r="M129" s="45">
        <v>2</v>
      </c>
      <c r="N129" s="45"/>
      <c r="O129" s="45"/>
      <c r="P129" s="45"/>
      <c r="Q129" s="45" t="s">
        <v>58</v>
      </c>
      <c r="R129" s="45"/>
      <c r="S129" s="80"/>
      <c r="T129" s="45" t="s">
        <v>216</v>
      </c>
      <c r="U129" s="45" t="s">
        <v>387</v>
      </c>
      <c r="V129" s="45" t="str">
        <f t="shared" si="19"/>
        <v>Yes</v>
      </c>
      <c r="W129" s="45" t="str">
        <f t="shared" si="20"/>
        <v>Yes</v>
      </c>
      <c r="X129" s="53" t="s">
        <v>351</v>
      </c>
      <c r="Y129" s="3"/>
      <c r="Z129" s="7">
        <v>1.3436283676323347E-3</v>
      </c>
      <c r="AA129" s="8">
        <v>2.4917022583247619E-3</v>
      </c>
      <c r="AB129" s="8">
        <v>1.6917731104301279E-3</v>
      </c>
      <c r="AC129" s="9">
        <v>1.2131820178656755E-3</v>
      </c>
      <c r="AD129" s="7">
        <v>2.2179958639946738E-4</v>
      </c>
      <c r="AE129" s="8">
        <v>1.8196516993892114E-4</v>
      </c>
      <c r="AF129" s="8">
        <v>7.7495943194821971E-5</v>
      </c>
      <c r="AG129" s="9">
        <v>1.2511012854112309E-4</v>
      </c>
      <c r="AH129" s="7">
        <v>1.1418335474405233E-4</v>
      </c>
      <c r="AI129" s="8">
        <v>6.8873906288832707E-5</v>
      </c>
      <c r="AJ129" s="8">
        <v>2.0069503776643584E-4</v>
      </c>
      <c r="AK129" s="9">
        <v>1.7545836026164994E-4</v>
      </c>
      <c r="AM129" s="69">
        <f t="shared" si="15"/>
        <v>-3.4745375021248619</v>
      </c>
      <c r="AN129" s="69">
        <f t="shared" si="16"/>
        <v>-3.5913459905648573</v>
      </c>
      <c r="AO129" s="3"/>
      <c r="AP129" s="7">
        <v>4.8019445441806354E-4</v>
      </c>
      <c r="AQ129" s="8">
        <v>6.8098620426416761E-4</v>
      </c>
      <c r="AR129" s="8">
        <v>6.6111075586521213E-4</v>
      </c>
      <c r="AS129" s="9">
        <v>3.5938365124383681E-4</v>
      </c>
      <c r="AT129" s="7">
        <v>2.1312856613755712E-4</v>
      </c>
      <c r="AU129" s="8">
        <v>8.3511247395525758E-5</v>
      </c>
      <c r="AV129" s="8">
        <v>5.4085193739640143E-5</v>
      </c>
      <c r="AW129" s="9">
        <v>9.9569569345092036E-5</v>
      </c>
      <c r="AX129" s="7">
        <v>4.7755440249242233E-5</v>
      </c>
      <c r="AY129" s="8">
        <v>2.1537996010176198E-4</v>
      </c>
      <c r="AZ129" s="8">
        <v>2.8902689309482477E-4</v>
      </c>
      <c r="BA129" s="9">
        <v>8.4793659525205553E-5</v>
      </c>
      <c r="BC129" s="69">
        <f t="shared" si="17"/>
        <v>-2.2764952386533932</v>
      </c>
      <c r="BD129" s="61">
        <f t="shared" si="18"/>
        <v>-1.7761707303936347</v>
      </c>
    </row>
    <row r="130" spans="1:56" ht="74" customHeight="1" x14ac:dyDescent="0.2">
      <c r="A130" s="58" t="s">
        <v>415</v>
      </c>
      <c r="B130" s="92"/>
      <c r="C130" s="91">
        <v>30.82</v>
      </c>
      <c r="D130" s="91">
        <v>1732</v>
      </c>
      <c r="E130" s="91">
        <v>-2</v>
      </c>
      <c r="F130" s="91">
        <v>1732.1192499999997</v>
      </c>
      <c r="G130" s="91">
        <f t="shared" si="14"/>
        <v>0.11924999999973807</v>
      </c>
      <c r="H130" s="93">
        <v>3465.2457999999992</v>
      </c>
      <c r="I130" s="91"/>
      <c r="J130" s="91">
        <v>8</v>
      </c>
      <c r="K130" s="91">
        <v>7</v>
      </c>
      <c r="L130" s="91">
        <v>1</v>
      </c>
      <c r="M130" s="91">
        <v>2</v>
      </c>
      <c r="N130" s="91"/>
      <c r="O130" s="91"/>
      <c r="P130" s="91"/>
      <c r="Q130" s="91" t="s">
        <v>59</v>
      </c>
      <c r="R130" s="91"/>
      <c r="S130" s="94"/>
      <c r="T130" s="91" t="s">
        <v>216</v>
      </c>
      <c r="U130" s="91" t="s">
        <v>387</v>
      </c>
      <c r="V130" s="91" t="str">
        <f t="shared" si="19"/>
        <v>Yes</v>
      </c>
      <c r="W130" s="91" t="str">
        <f t="shared" si="20"/>
        <v>Yes</v>
      </c>
      <c r="X130" s="61" t="s">
        <v>384</v>
      </c>
      <c r="Y130" s="3"/>
      <c r="Z130" s="7">
        <v>3.2277215439434886E-3</v>
      </c>
      <c r="AA130" s="8">
        <v>6.5515212922204287E-3</v>
      </c>
      <c r="AB130" s="8">
        <v>5.1179551087075885E-3</v>
      </c>
      <c r="AC130" s="9">
        <v>5.8837073367108764E-3</v>
      </c>
      <c r="AD130" s="7">
        <v>7.8539177070461414E-4</v>
      </c>
      <c r="AE130" s="8">
        <v>4.1398000169162334E-4</v>
      </c>
      <c r="AF130" s="8">
        <v>9.1287705911993289E-4</v>
      </c>
      <c r="AG130" s="9">
        <v>1.0246568862306504E-3</v>
      </c>
      <c r="AH130" s="7">
        <v>4.1823464627544978E-5</v>
      </c>
      <c r="AI130" s="8">
        <v>4.0953194654978177E-5</v>
      </c>
      <c r="AJ130" s="8">
        <v>2.005514156529341E-5</v>
      </c>
      <c r="AK130" s="9">
        <v>7.2707109378422047E-6</v>
      </c>
      <c r="AM130" s="69">
        <f t="shared" si="15"/>
        <v>-2.7278444303711238</v>
      </c>
      <c r="AN130" s="69">
        <f t="shared" si="16"/>
        <v>-7.5602673120153714</v>
      </c>
      <c r="AO130" s="3"/>
      <c r="AP130" s="7">
        <v>1.5300469549368863E-3</v>
      </c>
      <c r="AQ130" s="8">
        <v>1.0580572670149159E-3</v>
      </c>
      <c r="AR130" s="8">
        <v>8.7919193283305113E-4</v>
      </c>
      <c r="AS130" s="9">
        <v>1.2485225690364058E-3</v>
      </c>
      <c r="AT130" s="7">
        <v>7.7092579545618215E-5</v>
      </c>
      <c r="AU130" s="8">
        <v>1.7244293233960567E-4</v>
      </c>
      <c r="AV130" s="8">
        <v>1.7111896984950932E-4</v>
      </c>
      <c r="AW130" s="9">
        <v>1.1161918283972288E-4</v>
      </c>
      <c r="AX130" s="7">
        <v>1.1912597858223838E-4</v>
      </c>
      <c r="AY130" s="8">
        <v>1.907506749888246E-4</v>
      </c>
      <c r="AZ130" s="8">
        <v>3.1542688352125426E-4</v>
      </c>
      <c r="BA130" s="9">
        <v>1.7380415993249377E-4</v>
      </c>
      <c r="BC130" s="69">
        <f t="shared" si="17"/>
        <v>-3.1472681695632962</v>
      </c>
      <c r="BD130" s="61">
        <f t="shared" si="18"/>
        <v>-2.5610464064618301</v>
      </c>
    </row>
    <row r="131" spans="1:56" ht="74" customHeight="1" thickBot="1" x14ac:dyDescent="0.25">
      <c r="A131" s="48" t="s">
        <v>416</v>
      </c>
      <c r="B131" s="62"/>
      <c r="C131" s="49">
        <v>31.3</v>
      </c>
      <c r="D131" s="49">
        <v>1732.02</v>
      </c>
      <c r="E131" s="49">
        <v>-2</v>
      </c>
      <c r="F131" s="49">
        <v>1732.1192499999997</v>
      </c>
      <c r="G131" s="49">
        <f t="shared" si="14"/>
        <v>9.9249999999756255E-2</v>
      </c>
      <c r="H131" s="50">
        <v>3465.2457999999992</v>
      </c>
      <c r="I131" s="49"/>
      <c r="J131" s="49">
        <v>8</v>
      </c>
      <c r="K131" s="49">
        <v>7</v>
      </c>
      <c r="L131" s="49">
        <v>1</v>
      </c>
      <c r="M131" s="49">
        <v>2</v>
      </c>
      <c r="N131" s="49"/>
      <c r="O131" s="49"/>
      <c r="P131" s="49"/>
      <c r="Q131" s="49" t="s">
        <v>68</v>
      </c>
      <c r="R131" s="49"/>
      <c r="S131" s="82"/>
      <c r="T131" s="49" t="s">
        <v>216</v>
      </c>
      <c r="U131" s="49" t="s">
        <v>387</v>
      </c>
      <c r="V131" s="49" t="str">
        <f t="shared" si="19"/>
        <v>Yes</v>
      </c>
      <c r="W131" s="49" t="str">
        <f t="shared" si="20"/>
        <v>Yes</v>
      </c>
      <c r="X131" s="55" t="s">
        <v>351</v>
      </c>
      <c r="Y131" s="3"/>
      <c r="Z131" s="7">
        <v>8.2415335979487856E-4</v>
      </c>
      <c r="AA131" s="8">
        <v>1.0471964384407644E-3</v>
      </c>
      <c r="AB131" s="8">
        <v>1.3525002098718887E-3</v>
      </c>
      <c r="AC131" s="9">
        <v>5.6268479913699858E-4</v>
      </c>
      <c r="AD131" s="7">
        <v>1.1878857238144182E-4</v>
      </c>
      <c r="AE131" s="8">
        <v>2.7807975850694441E-4</v>
      </c>
      <c r="AF131" s="8">
        <v>4.7004596305779812E-5</v>
      </c>
      <c r="AG131" s="9">
        <v>2.6705633993282124E-5</v>
      </c>
      <c r="AH131" s="7">
        <v>1.64655157377256E-5</v>
      </c>
      <c r="AI131" s="8">
        <v>3.5000870117799278E-6</v>
      </c>
      <c r="AJ131" s="8">
        <v>2.4203539190983286E-5</v>
      </c>
      <c r="AK131" s="9">
        <v>8.0559120271093637E-6</v>
      </c>
      <c r="AM131" s="69">
        <f t="shared" si="15"/>
        <v>-3.0083706902882277</v>
      </c>
      <c r="AN131" s="69">
        <f t="shared" si="16"/>
        <v>-6.1799923022128702</v>
      </c>
      <c r="AO131" s="3"/>
      <c r="AP131" s="7">
        <v>3.0129169733310188E-4</v>
      </c>
      <c r="AQ131" s="8">
        <v>1.098772784186602E-3</v>
      </c>
      <c r="AR131" s="8">
        <v>1.0677461175605922E-3</v>
      </c>
      <c r="AS131" s="9">
        <v>7.296230146373664E-4</v>
      </c>
      <c r="AT131" s="7">
        <v>4.1117051434167682E-5</v>
      </c>
      <c r="AU131" s="8">
        <v>4.6124855095797285E-5</v>
      </c>
      <c r="AV131" s="8">
        <v>6.6496668771871481E-5</v>
      </c>
      <c r="AW131" s="9">
        <v>9.533803923684011E-5</v>
      </c>
      <c r="AX131" s="7">
        <v>9.2381276567637168E-5</v>
      </c>
      <c r="AY131" s="8">
        <v>8.2103054406925843E-6</v>
      </c>
      <c r="AZ131" s="8">
        <v>2.6562676551159002E-5</v>
      </c>
      <c r="BA131" s="9">
        <v>6.0733229096402774E-5</v>
      </c>
      <c r="BC131" s="69">
        <f t="shared" si="17"/>
        <v>-3.6822529252641329</v>
      </c>
      <c r="BD131" s="61">
        <f t="shared" si="18"/>
        <v>-4.088973506686556</v>
      </c>
    </row>
    <row r="132" spans="1:56" ht="101" customHeight="1" thickBot="1" x14ac:dyDescent="0.25">
      <c r="A132" s="48">
        <v>68</v>
      </c>
      <c r="B132" s="62"/>
      <c r="C132" s="49">
        <v>30.08</v>
      </c>
      <c r="D132" s="49">
        <v>1623.5</v>
      </c>
      <c r="E132" s="49">
        <v>-2</v>
      </c>
      <c r="F132" s="49">
        <v>1623.5899499999998</v>
      </c>
      <c r="G132" s="49">
        <f t="shared" si="14"/>
        <v>8.994999999981701E-2</v>
      </c>
      <c r="H132" s="50">
        <v>3248.1871999999994</v>
      </c>
      <c r="I132" s="49"/>
      <c r="J132" s="49">
        <v>9</v>
      </c>
      <c r="K132" s="49">
        <v>8</v>
      </c>
      <c r="L132" s="49">
        <v>1</v>
      </c>
      <c r="M132" s="49"/>
      <c r="N132" s="49"/>
      <c r="O132" s="49"/>
      <c r="P132" s="49"/>
      <c r="Q132" s="49"/>
      <c r="R132" s="49"/>
      <c r="S132" s="49"/>
      <c r="T132" s="49" t="s">
        <v>216</v>
      </c>
      <c r="U132" s="49" t="s">
        <v>387</v>
      </c>
      <c r="V132" s="49" t="str">
        <f t="shared" si="19"/>
        <v>No</v>
      </c>
      <c r="W132" s="49" t="str">
        <f t="shared" si="20"/>
        <v>Yes</v>
      </c>
      <c r="X132" s="55" t="s">
        <v>388</v>
      </c>
      <c r="Y132" s="3"/>
      <c r="Z132" s="7">
        <v>1.547202400538144E-4</v>
      </c>
      <c r="AA132" s="8">
        <v>1.6985136033650464E-4</v>
      </c>
      <c r="AB132" s="8">
        <v>4.7206511956508123E-4</v>
      </c>
      <c r="AC132" s="9">
        <v>9.6979969482425052E-5</v>
      </c>
      <c r="AD132" s="7">
        <v>1.1566422071934174E-3</v>
      </c>
      <c r="AE132" s="8">
        <v>2.3745044010427263E-4</v>
      </c>
      <c r="AF132" s="8">
        <v>3.9542595621940935E-4</v>
      </c>
      <c r="AG132" s="9">
        <v>1.389721147072352E-4</v>
      </c>
      <c r="AH132" s="7">
        <v>2.8889669264599407E-4</v>
      </c>
      <c r="AI132" s="8">
        <v>4.0446162207683574E-4</v>
      </c>
      <c r="AJ132" s="8">
        <v>2.0456627419869144E-4</v>
      </c>
      <c r="AK132" s="9">
        <v>7.3803903384642535E-4</v>
      </c>
      <c r="AM132" s="69">
        <f t="shared" si="15"/>
        <v>1.1097441669639161</v>
      </c>
      <c r="AN132" s="69">
        <f t="shared" si="16"/>
        <v>0.87241263355218446</v>
      </c>
      <c r="AO132" s="3"/>
      <c r="AP132" s="7">
        <v>7.6789548289298774E-4</v>
      </c>
      <c r="AQ132" s="8">
        <v>7.4497177466831721E-4</v>
      </c>
      <c r="AR132" s="8">
        <v>9.3293680655322502E-4</v>
      </c>
      <c r="AS132" s="9">
        <v>1.1885363259355386E-3</v>
      </c>
      <c r="AT132" s="7">
        <v>9.583306342710341E-4</v>
      </c>
      <c r="AU132" s="8">
        <v>8.7544220459687702E-4</v>
      </c>
      <c r="AV132" s="8">
        <v>1.0174418389496775E-3</v>
      </c>
      <c r="AW132" s="9">
        <v>8.2228779473873575E-4</v>
      </c>
      <c r="AX132" s="7">
        <v>8.015176924807654E-4</v>
      </c>
      <c r="AY132" s="8">
        <v>6.4674996987408356E-4</v>
      </c>
      <c r="AZ132" s="8">
        <v>7.3025399901632468E-4</v>
      </c>
      <c r="BA132" s="9">
        <v>6.4243346240386756E-4</v>
      </c>
      <c r="BC132" s="69">
        <f t="shared" si="17"/>
        <v>1.5462697854474633E-2</v>
      </c>
      <c r="BD132" s="61">
        <f t="shared" si="18"/>
        <v>-0.3655098323437031</v>
      </c>
    </row>
    <row r="133" spans="1:56" ht="104" customHeight="1" thickBot="1" x14ac:dyDescent="0.25">
      <c r="A133" s="30">
        <v>69</v>
      </c>
      <c r="B133" s="11"/>
      <c r="C133" s="32">
        <v>29.94</v>
      </c>
      <c r="D133" s="32">
        <v>1769.05</v>
      </c>
      <c r="E133" s="32">
        <f>--2</f>
        <v>2</v>
      </c>
      <c r="F133" s="32">
        <v>1769.1376499999999</v>
      </c>
      <c r="G133" s="32">
        <f t="shared" si="14"/>
        <v>8.764999999993961E-2</v>
      </c>
      <c r="H133" s="33">
        <v>3539.2825999999995</v>
      </c>
      <c r="I133" s="32"/>
      <c r="J133" s="32">
        <v>9</v>
      </c>
      <c r="K133" s="32">
        <v>8</v>
      </c>
      <c r="L133" s="32">
        <v>1</v>
      </c>
      <c r="M133" s="32">
        <v>1</v>
      </c>
      <c r="N133" s="32"/>
      <c r="O133" s="32"/>
      <c r="P133" s="32"/>
      <c r="Q133" s="32"/>
      <c r="R133" s="32"/>
      <c r="S133" s="32"/>
      <c r="T133" s="32" t="s">
        <v>216</v>
      </c>
      <c r="U133" s="32" t="s">
        <v>387</v>
      </c>
      <c r="V133" s="32" t="str">
        <f t="shared" si="19"/>
        <v>Yes</v>
      </c>
      <c r="W133" s="32" t="str">
        <f t="shared" si="20"/>
        <v>Yes</v>
      </c>
      <c r="X133" s="34" t="s">
        <v>351</v>
      </c>
      <c r="Y133" s="3"/>
      <c r="Z133" s="76">
        <v>2.3647046301391245E-3</v>
      </c>
      <c r="AA133" s="77">
        <v>2.3838882018219045E-3</v>
      </c>
      <c r="AB133" s="77">
        <v>2.3986920916827786E-3</v>
      </c>
      <c r="AC133" s="78">
        <v>1.9891719978188714E-3</v>
      </c>
      <c r="AD133" s="76">
        <v>6.4493823446176257E-4</v>
      </c>
      <c r="AE133" s="77">
        <v>7.7726026378095888E-4</v>
      </c>
      <c r="AF133" s="77">
        <v>1.5558151977110427E-3</v>
      </c>
      <c r="AG133" s="78">
        <v>1.1666847786309202E-3</v>
      </c>
      <c r="AH133" s="76">
        <v>2.8392335339026388E-4</v>
      </c>
      <c r="AI133" s="77">
        <v>2.0786162788243715E-4</v>
      </c>
      <c r="AJ133" s="77">
        <v>3.2108508493980078E-4</v>
      </c>
      <c r="AK133" s="78">
        <v>3.2287568713945935E-4</v>
      </c>
      <c r="AM133" s="79">
        <f t="shared" si="15"/>
        <v>-1.1403676528678699</v>
      </c>
      <c r="AN133" s="79">
        <f t="shared" si="16"/>
        <v>-3.0079948917813621</v>
      </c>
      <c r="AO133" s="3"/>
      <c r="AP133" s="76">
        <v>8.679339800731229E-4</v>
      </c>
      <c r="AQ133" s="77">
        <v>1.1286412565036147E-3</v>
      </c>
      <c r="AR133" s="77">
        <v>1.1282289699228285E-3</v>
      </c>
      <c r="AS133" s="78">
        <v>1.400690905131401E-3</v>
      </c>
      <c r="AT133" s="76">
        <v>5.765569473067673E-4</v>
      </c>
      <c r="AU133" s="77">
        <v>4.2378755456089012E-4</v>
      </c>
      <c r="AV133" s="77">
        <v>7.1195710073179599E-4</v>
      </c>
      <c r="AW133" s="78">
        <v>1.2092194829104723E-3</v>
      </c>
      <c r="AX133" s="76">
        <v>5.1136721970564656E-4</v>
      </c>
      <c r="AY133" s="77">
        <v>4.8640938177533469E-4</v>
      </c>
      <c r="AZ133" s="77">
        <v>4.5050156148828356E-4</v>
      </c>
      <c r="BA133" s="78">
        <v>5.713831425706872E-4</v>
      </c>
      <c r="BC133" s="79">
        <f t="shared" si="17"/>
        <v>-0.63135593713875127</v>
      </c>
      <c r="BD133" s="55">
        <f t="shared" si="18"/>
        <v>-1.1639622635693265</v>
      </c>
    </row>
    <row r="134" spans="1:56" ht="19" thickBot="1" x14ac:dyDescent="0.25"/>
    <row r="135" spans="1:56" x14ac:dyDescent="0.2">
      <c r="Y135" s="68" t="s">
        <v>123</v>
      </c>
      <c r="Z135" s="18">
        <f>SUM(Z3:Z4)</f>
        <v>7.487116819372773E-3</v>
      </c>
      <c r="AA135" s="19">
        <f t="shared" ref="AA135:AK135" si="21">SUM(AA3:AA4)</f>
        <v>7.0620589506643419E-3</v>
      </c>
      <c r="AB135" s="19">
        <f t="shared" si="21"/>
        <v>7.973055466347842E-3</v>
      </c>
      <c r="AC135" s="19">
        <f t="shared" si="21"/>
        <v>8.5276054178870277E-3</v>
      </c>
      <c r="AD135" s="19">
        <f t="shared" si="21"/>
        <v>1.6679904073011991E-2</v>
      </c>
      <c r="AE135" s="19">
        <f t="shared" si="21"/>
        <v>1.609963027184334E-2</v>
      </c>
      <c r="AF135" s="19">
        <f t="shared" si="21"/>
        <v>1.5300776922262912E-2</v>
      </c>
      <c r="AG135" s="19">
        <f t="shared" si="21"/>
        <v>2.3921319606248638E-2</v>
      </c>
      <c r="AH135" s="19">
        <f t="shared" si="21"/>
        <v>3.1645367289052359E-2</v>
      </c>
      <c r="AI135" s="19">
        <f t="shared" si="21"/>
        <v>4.7586295142240907E-2</v>
      </c>
      <c r="AJ135" s="19">
        <f t="shared" si="21"/>
        <v>2.7291283400732745E-2</v>
      </c>
      <c r="AK135" s="20">
        <f t="shared" si="21"/>
        <v>5.3520852359903955E-2</v>
      </c>
      <c r="AO135" s="68" t="s">
        <v>123</v>
      </c>
      <c r="AP135" s="18">
        <f>SUM(AP3:AP4)</f>
        <v>1.713466582879967E-3</v>
      </c>
      <c r="AQ135" s="19">
        <f t="shared" ref="AQ135:BA135" si="22">SUM(AQ3:AQ4)</f>
        <v>1.7784439530076468E-3</v>
      </c>
      <c r="AR135" s="19">
        <f t="shared" si="22"/>
        <v>1.9000392795376156E-3</v>
      </c>
      <c r="AS135" s="19">
        <f t="shared" si="22"/>
        <v>1.9584558742194954E-3</v>
      </c>
      <c r="AT135" s="19">
        <f t="shared" si="22"/>
        <v>6.6007333833451604E-3</v>
      </c>
      <c r="AU135" s="19">
        <f t="shared" si="22"/>
        <v>5.1795120545101046E-3</v>
      </c>
      <c r="AV135" s="19">
        <f t="shared" si="22"/>
        <v>7.586781907948586E-3</v>
      </c>
      <c r="AW135" s="19">
        <f t="shared" si="22"/>
        <v>4.8550189340334981E-3</v>
      </c>
      <c r="AX135" s="19">
        <f t="shared" si="22"/>
        <v>5.9676988735374286E-3</v>
      </c>
      <c r="AY135" s="19">
        <f t="shared" si="22"/>
        <v>6.3529616086205115E-3</v>
      </c>
      <c r="AZ135" s="19">
        <f t="shared" si="22"/>
        <v>6.5732885031804722E-3</v>
      </c>
      <c r="BA135" s="20">
        <f t="shared" si="22"/>
        <v>4.5576724383327733E-3</v>
      </c>
    </row>
    <row r="136" spans="1:56" x14ac:dyDescent="0.2">
      <c r="Y136" s="69" t="s">
        <v>128</v>
      </c>
      <c r="Z136" s="21">
        <f>SUM(Z5:Z19)</f>
        <v>0.20892790100034064</v>
      </c>
      <c r="AA136" s="95">
        <f t="shared" ref="AA136:AK136" si="23">SUM(AA5:AA19)</f>
        <v>0.18926839918257646</v>
      </c>
      <c r="AB136" s="95">
        <f t="shared" si="23"/>
        <v>0.21878579038247042</v>
      </c>
      <c r="AC136" s="95">
        <f t="shared" si="23"/>
        <v>0.24926920624645935</v>
      </c>
      <c r="AD136" s="95">
        <f t="shared" si="23"/>
        <v>0.31674440226072131</v>
      </c>
      <c r="AE136" s="95">
        <f t="shared" si="23"/>
        <v>0.31013940309938293</v>
      </c>
      <c r="AF136" s="95">
        <f t="shared" si="23"/>
        <v>0.34836778376629168</v>
      </c>
      <c r="AG136" s="95">
        <f t="shared" si="23"/>
        <v>0.34786706344837265</v>
      </c>
      <c r="AH136" s="95">
        <f t="shared" si="23"/>
        <v>0.44817585138784449</v>
      </c>
      <c r="AI136" s="95">
        <f t="shared" si="23"/>
        <v>0.47636314267769958</v>
      </c>
      <c r="AJ136" s="95">
        <f t="shared" si="23"/>
        <v>0.42886263748105685</v>
      </c>
      <c r="AK136" s="23">
        <f t="shared" si="23"/>
        <v>0.48319257940377092</v>
      </c>
      <c r="AO136" s="69" t="s">
        <v>128</v>
      </c>
      <c r="AP136" s="21">
        <f>SUM(AP5:AP19)</f>
        <v>6.8874918304771798E-2</v>
      </c>
      <c r="AQ136" s="95">
        <f t="shared" ref="AQ136:BA136" si="24">SUM(AQ5:AQ19)</f>
        <v>7.0733406365529286E-2</v>
      </c>
      <c r="AR136" s="95">
        <f t="shared" si="24"/>
        <v>7.4631287825582787E-2</v>
      </c>
      <c r="AS136" s="95">
        <f t="shared" si="24"/>
        <v>6.705605821207862E-2</v>
      </c>
      <c r="AT136" s="95">
        <f t="shared" si="24"/>
        <v>0.14741198392227592</v>
      </c>
      <c r="AU136" s="95">
        <f t="shared" si="24"/>
        <v>0.16208845090561375</v>
      </c>
      <c r="AV136" s="95">
        <f t="shared" si="24"/>
        <v>0.16343609034105216</v>
      </c>
      <c r="AW136" s="95">
        <f t="shared" si="24"/>
        <v>0.16741728399755368</v>
      </c>
      <c r="AX136" s="95">
        <f t="shared" si="24"/>
        <v>0.16170855773898052</v>
      </c>
      <c r="AY136" s="95">
        <f t="shared" si="24"/>
        <v>0.15316550549506414</v>
      </c>
      <c r="AZ136" s="95">
        <f t="shared" si="24"/>
        <v>0.15157198632866012</v>
      </c>
      <c r="BA136" s="23">
        <f t="shared" si="24"/>
        <v>0.15021892281094032</v>
      </c>
    </row>
    <row r="137" spans="1:56" x14ac:dyDescent="0.2">
      <c r="Y137" s="69" t="s">
        <v>159</v>
      </c>
      <c r="Z137" s="21">
        <f>SUM(Z20:Z42)</f>
        <v>6.0358544123758545E-2</v>
      </c>
      <c r="AA137" s="95">
        <f t="shared" ref="AA137:AK137" si="25">SUM(AA20:AA42)</f>
        <v>5.9522582251788643E-2</v>
      </c>
      <c r="AB137" s="95">
        <f t="shared" si="25"/>
        <v>6.1737818910772388E-2</v>
      </c>
      <c r="AC137" s="95">
        <f t="shared" si="25"/>
        <v>5.984607099183599E-2</v>
      </c>
      <c r="AD137" s="95">
        <f t="shared" si="25"/>
        <v>8.6043022887699105E-2</v>
      </c>
      <c r="AE137" s="95">
        <f t="shared" si="25"/>
        <v>8.3916478138806302E-2</v>
      </c>
      <c r="AF137" s="95">
        <f t="shared" si="25"/>
        <v>8.5580878181476402E-2</v>
      </c>
      <c r="AG137" s="95">
        <f t="shared" si="25"/>
        <v>8.8065485097380491E-2</v>
      </c>
      <c r="AH137" s="95">
        <f t="shared" si="25"/>
        <v>8.0731494175050253E-2</v>
      </c>
      <c r="AI137" s="95">
        <f t="shared" si="25"/>
        <v>8.2351717574837169E-2</v>
      </c>
      <c r="AJ137" s="95">
        <f t="shared" si="25"/>
        <v>8.6994775119973583E-2</v>
      </c>
      <c r="AK137" s="23">
        <f t="shared" si="25"/>
        <v>8.6432767906716806E-2</v>
      </c>
      <c r="AO137" s="69" t="s">
        <v>159</v>
      </c>
      <c r="AP137" s="21">
        <f>SUM(AP20:AP42)</f>
        <v>5.6532483155046831E-2</v>
      </c>
      <c r="AQ137" s="95">
        <f t="shared" ref="AQ137:BA137" si="26">SUM(AQ20:AQ42)</f>
        <v>6.206580608003473E-2</v>
      </c>
      <c r="AR137" s="95">
        <f t="shared" si="26"/>
        <v>6.7877563864995563E-2</v>
      </c>
      <c r="AS137" s="95">
        <f t="shared" si="26"/>
        <v>6.3532471751423139E-2</v>
      </c>
      <c r="AT137" s="95">
        <f t="shared" si="26"/>
        <v>9.1315506380871936E-2</v>
      </c>
      <c r="AU137" s="95">
        <f t="shared" si="26"/>
        <v>9.9914582553202999E-2</v>
      </c>
      <c r="AV137" s="95">
        <f t="shared" si="26"/>
        <v>0.10353945284942849</v>
      </c>
      <c r="AW137" s="95">
        <f t="shared" si="26"/>
        <v>0.11054776327527591</v>
      </c>
      <c r="AX137" s="95">
        <f t="shared" si="26"/>
        <v>8.6676016987626323E-2</v>
      </c>
      <c r="AY137" s="95">
        <f t="shared" si="26"/>
        <v>8.5141611446504659E-2</v>
      </c>
      <c r="AZ137" s="95">
        <f t="shared" si="26"/>
        <v>8.8983066272318154E-2</v>
      </c>
      <c r="BA137" s="23">
        <f t="shared" si="26"/>
        <v>8.6971799096247734E-2</v>
      </c>
    </row>
    <row r="138" spans="1:56" ht="19" thickBot="1" x14ac:dyDescent="0.25">
      <c r="Y138" s="79" t="s">
        <v>216</v>
      </c>
      <c r="Z138" s="24">
        <f>SUM(Z43:Z133)</f>
        <v>0.7129586257435846</v>
      </c>
      <c r="AA138" s="25">
        <f t="shared" ref="AA138:AK138" si="27">SUM(AA43:AA133)</f>
        <v>0.73432001036980665</v>
      </c>
      <c r="AB138" s="25">
        <f t="shared" si="27"/>
        <v>0.70004253565899299</v>
      </c>
      <c r="AC138" s="25">
        <f t="shared" si="27"/>
        <v>0.6728350892845083</v>
      </c>
      <c r="AD138" s="25">
        <f t="shared" si="27"/>
        <v>0.56628966014510707</v>
      </c>
      <c r="AE138" s="25">
        <f t="shared" si="27"/>
        <v>0.57560607781936779</v>
      </c>
      <c r="AF138" s="25">
        <f t="shared" si="27"/>
        <v>0.53457908757779382</v>
      </c>
      <c r="AG138" s="25">
        <f t="shared" si="27"/>
        <v>0.52600077193155237</v>
      </c>
      <c r="AH138" s="25">
        <f t="shared" si="27"/>
        <v>0.4294428305569023</v>
      </c>
      <c r="AI138" s="25">
        <f t="shared" si="27"/>
        <v>0.38514907575967394</v>
      </c>
      <c r="AJ138" s="25">
        <f t="shared" si="27"/>
        <v>0.4443372063683752</v>
      </c>
      <c r="AK138" s="26">
        <f t="shared" si="27"/>
        <v>0.36868823105690457</v>
      </c>
      <c r="AO138" s="79" t="s">
        <v>216</v>
      </c>
      <c r="AP138" s="24">
        <f>SUM(AP43:AP133)</f>
        <v>0.86681605883394064</v>
      </c>
      <c r="AQ138" s="25">
        <f t="shared" ref="AQ138:BA138" si="28">SUM(AQ43:AQ133)</f>
        <v>0.85851962079176447</v>
      </c>
      <c r="AR138" s="25">
        <f t="shared" si="28"/>
        <v>0.84923856923576913</v>
      </c>
      <c r="AS138" s="25">
        <f t="shared" si="28"/>
        <v>0.86101964729836367</v>
      </c>
      <c r="AT138" s="25">
        <f t="shared" si="28"/>
        <v>0.72519629670788877</v>
      </c>
      <c r="AU138" s="25">
        <f t="shared" si="28"/>
        <v>0.71296593005409759</v>
      </c>
      <c r="AV138" s="25">
        <f t="shared" si="28"/>
        <v>0.69563659102392073</v>
      </c>
      <c r="AW138" s="25">
        <f t="shared" si="28"/>
        <v>0.69386752101870097</v>
      </c>
      <c r="AX138" s="25">
        <f t="shared" si="28"/>
        <v>0.70273157705931588</v>
      </c>
      <c r="AY138" s="25">
        <f t="shared" si="28"/>
        <v>0.7202124566518755</v>
      </c>
      <c r="AZ138" s="25">
        <f t="shared" si="28"/>
        <v>0.71698910415214001</v>
      </c>
      <c r="BA138" s="26">
        <f t="shared" si="28"/>
        <v>0.72499022584963124</v>
      </c>
    </row>
    <row r="139" spans="1:56" ht="19" thickBot="1" x14ac:dyDescent="0.25"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1:56" ht="19" thickBot="1" x14ac:dyDescent="0.25">
      <c r="Y140" s="96" t="s">
        <v>417</v>
      </c>
      <c r="Z140" s="97">
        <f>SUMIFS(Z20:Z133,$V$20:$V$133,"Yes")/SUM(Z137:Z138)</f>
        <v>0.90430194963075028</v>
      </c>
      <c r="AA140" s="98">
        <f t="shared" ref="AA140:AK140" si="29">SUMIFS(AA20:AA133,$V$20:$V$133,"Yes")/SUM(AA137:AA138)</f>
        <v>0.90065368184574801</v>
      </c>
      <c r="AB140" s="98">
        <f t="shared" si="29"/>
        <v>0.89475064564793139</v>
      </c>
      <c r="AC140" s="98">
        <f t="shared" si="29"/>
        <v>0.89981312482270559</v>
      </c>
      <c r="AD140" s="98">
        <f t="shared" si="29"/>
        <v>0.45189862023517946</v>
      </c>
      <c r="AE140" s="98">
        <f t="shared" si="29"/>
        <v>0.42404871270421279</v>
      </c>
      <c r="AF140" s="98">
        <f t="shared" si="29"/>
        <v>0.45715036942688164</v>
      </c>
      <c r="AG140" s="98">
        <f t="shared" si="29"/>
        <v>0.46296419751243206</v>
      </c>
      <c r="AH140" s="98">
        <f t="shared" si="29"/>
        <v>0.23103298109348763</v>
      </c>
      <c r="AI140" s="98">
        <f t="shared" si="29"/>
        <v>0.21542883777132824</v>
      </c>
      <c r="AJ140" s="98">
        <f t="shared" si="29"/>
        <v>0.20682783354862794</v>
      </c>
      <c r="AK140" s="99">
        <f t="shared" si="29"/>
        <v>0.22021966052454833</v>
      </c>
      <c r="AO140" s="96" t="s">
        <v>417</v>
      </c>
      <c r="AP140" s="97">
        <f>SUMIFS(AP20:AP133,$V$20:$V$133,"Yes")/SUM(AP137:AP138)</f>
        <v>0.94605229025205051</v>
      </c>
      <c r="AQ140" s="98">
        <f t="shared" ref="AQ140:BA140" si="30">SUMIFS(AQ20:AQ133,$V$20:$V$133,"Yes")/SUM(AQ137:AQ138)</f>
        <v>0.94537341121876695</v>
      </c>
      <c r="AR140" s="98">
        <f t="shared" si="30"/>
        <v>0.94152204239392678</v>
      </c>
      <c r="AS140" s="98">
        <f t="shared" si="30"/>
        <v>0.94629590908447447</v>
      </c>
      <c r="AT140" s="98">
        <f t="shared" si="30"/>
        <v>0.57019298539648333</v>
      </c>
      <c r="AU140" s="98">
        <f t="shared" si="30"/>
        <v>0.54750811847980674</v>
      </c>
      <c r="AV140" s="98">
        <f t="shared" si="30"/>
        <v>0.54150567143183803</v>
      </c>
      <c r="AW140" s="98">
        <f t="shared" si="30"/>
        <v>0.57525520491174731</v>
      </c>
      <c r="AX140" s="98">
        <f t="shared" si="30"/>
        <v>0.62674176604532805</v>
      </c>
      <c r="AY140" s="98">
        <f t="shared" si="30"/>
        <v>0.6174266262592053</v>
      </c>
      <c r="AZ140" s="98">
        <f t="shared" si="30"/>
        <v>0.5881341609731402</v>
      </c>
      <c r="BA140" s="99">
        <f t="shared" si="30"/>
        <v>0.61116577366822666</v>
      </c>
    </row>
    <row r="141" spans="1:56" ht="19" thickBot="1" x14ac:dyDescent="0.25"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</row>
    <row r="142" spans="1:56" x14ac:dyDescent="0.2">
      <c r="Y142" s="68" t="s">
        <v>418</v>
      </c>
      <c r="Z142" s="18">
        <f>SUMIFS(Z$20:Z$133,$V$20:$V$133,"Yes",$W$20:$W$133,"Yes")/SUM(Z137:Z138)</f>
        <v>0.72092640495574911</v>
      </c>
      <c r="AA142" s="19">
        <f t="shared" ref="AA142:AK142" si="31">SUMIFS(AA$20:AA$133,$V$20:$V$133,"Yes",$W$20:$W$133,"Yes")/SUM(AA137:AA138)</f>
        <v>0.72048339999560296</v>
      </c>
      <c r="AB142" s="19">
        <f t="shared" si="31"/>
        <v>0.70034146352249982</v>
      </c>
      <c r="AC142" s="19">
        <f t="shared" si="31"/>
        <v>0.70250372012600948</v>
      </c>
      <c r="AD142" s="19">
        <f t="shared" si="31"/>
        <v>0.36372774657541362</v>
      </c>
      <c r="AE142" s="19">
        <f t="shared" si="31"/>
        <v>0.3373380732227213</v>
      </c>
      <c r="AF142" s="19">
        <f t="shared" si="31"/>
        <v>0.3646104905241937</v>
      </c>
      <c r="AG142" s="19">
        <f t="shared" si="31"/>
        <v>0.3692783257290459</v>
      </c>
      <c r="AH142" s="19">
        <f t="shared" si="31"/>
        <v>0.17754696810203804</v>
      </c>
      <c r="AI142" s="19">
        <f t="shared" si="31"/>
        <v>0.16834499701329328</v>
      </c>
      <c r="AJ142" s="19">
        <f t="shared" si="31"/>
        <v>0.16449824360934329</v>
      </c>
      <c r="AK142" s="20">
        <f t="shared" si="31"/>
        <v>0.16888398180020722</v>
      </c>
      <c r="AO142" s="68" t="s">
        <v>418</v>
      </c>
      <c r="AP142" s="18">
        <f>SUMIFS(AP$20:AP$133,$V$20:$V$133,"Yes",$W$20:$W$133,"Yes")/SUM(AP137:AP138)</f>
        <v>0.67403166266913939</v>
      </c>
      <c r="AQ142" s="19">
        <f t="shared" ref="AQ142:BA142" si="32">SUMIFS(AQ$20:AQ$133,$V$20:$V$133,"Yes",$W$20:$W$133,"Yes")/SUM(AQ137:AQ138)</f>
        <v>0.73911673943473921</v>
      </c>
      <c r="AR142" s="19">
        <f t="shared" si="32"/>
        <v>0.69035665264908108</v>
      </c>
      <c r="AS142" s="19">
        <f t="shared" si="32"/>
        <v>0.69773494049993035</v>
      </c>
      <c r="AT142" s="19">
        <f t="shared" si="32"/>
        <v>0.39536860423187153</v>
      </c>
      <c r="AU142" s="19">
        <f t="shared" si="32"/>
        <v>0.42626784526150585</v>
      </c>
      <c r="AV142" s="19">
        <f t="shared" si="32"/>
        <v>0.38573973193007027</v>
      </c>
      <c r="AW142" s="19">
        <f t="shared" si="32"/>
        <v>0.42956516031174874</v>
      </c>
      <c r="AX142" s="19">
        <f t="shared" si="32"/>
        <v>0.34613509614116106</v>
      </c>
      <c r="AY142" s="19">
        <f t="shared" si="32"/>
        <v>0.37673817023701939</v>
      </c>
      <c r="AZ142" s="19">
        <f t="shared" si="32"/>
        <v>0.35999341954338049</v>
      </c>
      <c r="BA142" s="20">
        <f t="shared" si="32"/>
        <v>0.36823066092344336</v>
      </c>
    </row>
    <row r="143" spans="1:56" x14ac:dyDescent="0.2">
      <c r="Y143" s="69" t="s">
        <v>419</v>
      </c>
      <c r="Z143" s="21">
        <f>SUMIFS(Z$20:Z$133,$V$20:$V$133,"Yes",$W$20:$W$133,"No")/SUM(Z137:Z138)</f>
        <v>0.18337554467500161</v>
      </c>
      <c r="AA143" s="95">
        <f t="shared" ref="AA143:AK143" si="33">SUMIFS(AA$20:AA$133,$V$20:$V$133,"Yes",$W$20:$W$133,"No")/SUM(AA137:AA138)</f>
        <v>0.18017028185014511</v>
      </c>
      <c r="AB143" s="95">
        <f t="shared" si="33"/>
        <v>0.19440918212543112</v>
      </c>
      <c r="AC143" s="95">
        <f t="shared" si="33"/>
        <v>0.19730940469669628</v>
      </c>
      <c r="AD143" s="95">
        <f t="shared" si="33"/>
        <v>8.8170873659765794E-2</v>
      </c>
      <c r="AE143" s="95">
        <f t="shared" si="33"/>
        <v>8.6710639481491603E-2</v>
      </c>
      <c r="AF143" s="95">
        <f t="shared" si="33"/>
        <v>9.2539878902687764E-2</v>
      </c>
      <c r="AG143" s="95">
        <f t="shared" si="33"/>
        <v>9.3685871783386221E-2</v>
      </c>
      <c r="AH143" s="95">
        <f t="shared" si="33"/>
        <v>5.3486012991449512E-2</v>
      </c>
      <c r="AI143" s="95">
        <f t="shared" si="33"/>
        <v>4.7083840758034914E-2</v>
      </c>
      <c r="AJ143" s="95">
        <f t="shared" si="33"/>
        <v>4.2329589939284679E-2</v>
      </c>
      <c r="AK143" s="23">
        <f t="shared" si="33"/>
        <v>5.1335678724341235E-2</v>
      </c>
      <c r="AO143" s="69" t="s">
        <v>419</v>
      </c>
      <c r="AP143" s="21">
        <f>SUMIFS(AP$20:AP$133,$V$20:$V$133,"Yes",$W$20:$W$133,"No")/SUM(AP137:AP138)</f>
        <v>0.27202062758291157</v>
      </c>
      <c r="AQ143" s="95">
        <f t="shared" ref="AQ143:BA143" si="34">SUMIFS(AQ$20:AQ$133,$V$20:$V$133,"Yes",$W$20:$W$133,"No")/SUM(AQ137:AQ138)</f>
        <v>0.2062566717840274</v>
      </c>
      <c r="AR143" s="95">
        <f t="shared" si="34"/>
        <v>0.25116538974484576</v>
      </c>
      <c r="AS143" s="95">
        <f t="shared" si="34"/>
        <v>0.2485609685845436</v>
      </c>
      <c r="AT143" s="95">
        <f t="shared" si="34"/>
        <v>0.17482438116461185</v>
      </c>
      <c r="AU143" s="95">
        <f t="shared" si="34"/>
        <v>0.1212402732183009</v>
      </c>
      <c r="AV143" s="95">
        <f t="shared" si="34"/>
        <v>0.1557659395017679</v>
      </c>
      <c r="AW143" s="95">
        <f t="shared" si="34"/>
        <v>0.14569004459999854</v>
      </c>
      <c r="AX143" s="95">
        <f t="shared" si="34"/>
        <v>0.28060666990416666</v>
      </c>
      <c r="AY143" s="95">
        <f t="shared" si="34"/>
        <v>0.2406884560221858</v>
      </c>
      <c r="AZ143" s="95">
        <f t="shared" si="34"/>
        <v>0.22814074142976007</v>
      </c>
      <c r="BA143" s="23">
        <f t="shared" si="34"/>
        <v>0.24293511274478333</v>
      </c>
    </row>
    <row r="144" spans="1:56" x14ac:dyDescent="0.2">
      <c r="Y144" s="100" t="s">
        <v>420</v>
      </c>
      <c r="Z144" s="21">
        <f>SUMIFS(Z$20:Z$133,$V$20:$V$133,"No",$W$20:$W$133,"Yes")/SUM(Z137:Z138)</f>
        <v>7.8497143268101408E-2</v>
      </c>
      <c r="AA144" s="95">
        <f t="shared" ref="AA144:AK144" si="35">SUMIFS(AA$20:AA$133,$V$20:$V$133,"No",$W$20:$W$133,"Yes")/SUM(AA137:AA138)</f>
        <v>8.2398367777795453E-2</v>
      </c>
      <c r="AB144" s="95">
        <f t="shared" si="35"/>
        <v>8.757297884977959E-2</v>
      </c>
      <c r="AC144" s="95">
        <f t="shared" si="35"/>
        <v>8.2437956517096289E-2</v>
      </c>
      <c r="AD144" s="95">
        <f t="shared" si="35"/>
        <v>0.46595296403510228</v>
      </c>
      <c r="AE144" s="95">
        <f t="shared" si="35"/>
        <v>0.48570669259441202</v>
      </c>
      <c r="AF144" s="95">
        <f t="shared" si="35"/>
        <v>0.45078047101130536</v>
      </c>
      <c r="AG144" s="95">
        <f t="shared" si="35"/>
        <v>0.44778233976030657</v>
      </c>
      <c r="AH144" s="95">
        <f t="shared" si="35"/>
        <v>0.63834253815991693</v>
      </c>
      <c r="AI144" s="95">
        <f t="shared" si="35"/>
        <v>0.64338220087115128</v>
      </c>
      <c r="AJ144" s="95">
        <f t="shared" si="35"/>
        <v>0.66721649158663376</v>
      </c>
      <c r="AK144" s="23">
        <f t="shared" si="35"/>
        <v>0.63304937626138569</v>
      </c>
      <c r="AO144" s="100" t="s">
        <v>420</v>
      </c>
      <c r="AP144" s="21">
        <f>SUMIFS(AP$20:AP$133,$V$20:$V$133,"No",$W$20:$W$133,"Yes")/SUM(AP137:AP138)</f>
        <v>4.4531416374525991E-2</v>
      </c>
      <c r="AQ144" s="95">
        <f t="shared" ref="AQ144:BA144" si="36">SUMIFS(AQ$20:AQ$133,$V$20:$V$133,"No",$W$20:$W$133,"Yes")/SUM(AQ137:AQ138)</f>
        <v>4.5035812934923307E-2</v>
      </c>
      <c r="AR144" s="95">
        <f t="shared" si="36"/>
        <v>4.7452495744184885E-2</v>
      </c>
      <c r="AS144" s="95">
        <f t="shared" si="36"/>
        <v>4.4446092695175243E-2</v>
      </c>
      <c r="AT144" s="95">
        <f t="shared" si="36"/>
        <v>0.35729799021384751</v>
      </c>
      <c r="AU144" s="95">
        <f t="shared" si="36"/>
        <v>0.37330506459544843</v>
      </c>
      <c r="AV144" s="95">
        <f t="shared" si="36"/>
        <v>0.37607120815677691</v>
      </c>
      <c r="AW144" s="95">
        <f t="shared" si="36"/>
        <v>0.33789353262723071</v>
      </c>
      <c r="AX144" s="95">
        <f t="shared" si="36"/>
        <v>0.29665229716562369</v>
      </c>
      <c r="AY144" s="95">
        <f t="shared" si="36"/>
        <v>0.31591217330622573</v>
      </c>
      <c r="AZ144" s="95">
        <f t="shared" si="36"/>
        <v>0.33626174838857487</v>
      </c>
      <c r="BA144" s="23">
        <f t="shared" si="36"/>
        <v>0.32025620726288062</v>
      </c>
    </row>
    <row r="145" spans="25:53" ht="19" thickBot="1" x14ac:dyDescent="0.25">
      <c r="Y145" s="101" t="s">
        <v>421</v>
      </c>
      <c r="Z145" s="24">
        <f>SUMIFS(Z$20:Z$133,$V$20:$V$133,"No",$W$20:$W$133,"No")/SUM(Z137:Z138)</f>
        <v>1.7200907101148227E-2</v>
      </c>
      <c r="AA145" s="25">
        <f t="shared" ref="AA145:AK145" si="37">SUMIFS(AA$20:AA$133,$V$20:$V$133,"No",$W$20:$W$133,"No")/SUM(AA137:AA138)</f>
        <v>1.6947950376456571E-2</v>
      </c>
      <c r="AB145" s="25">
        <f t="shared" si="37"/>
        <v>1.767637550228917E-2</v>
      </c>
      <c r="AC145" s="25">
        <f t="shared" si="37"/>
        <v>1.7748918660198083E-2</v>
      </c>
      <c r="AD145" s="25">
        <f t="shared" si="37"/>
        <v>8.2148415729718302E-2</v>
      </c>
      <c r="AE145" s="25">
        <f t="shared" si="37"/>
        <v>9.0244594701374747E-2</v>
      </c>
      <c r="AF145" s="25">
        <f t="shared" si="37"/>
        <v>9.2069159561812774E-2</v>
      </c>
      <c r="AG145" s="25">
        <f t="shared" si="37"/>
        <v>8.9253462727261298E-2</v>
      </c>
      <c r="AH145" s="25">
        <f t="shared" si="37"/>
        <v>0.13062448074659513</v>
      </c>
      <c r="AI145" s="25">
        <f t="shared" si="37"/>
        <v>0.14118896135752096</v>
      </c>
      <c r="AJ145" s="25">
        <f t="shared" si="37"/>
        <v>0.12595567486473808</v>
      </c>
      <c r="AK145" s="26">
        <f t="shared" si="37"/>
        <v>0.14673096321406567</v>
      </c>
      <c r="AO145" s="101" t="s">
        <v>421</v>
      </c>
      <c r="AP145" s="24">
        <f>SUMIFS(AP$20:AP$133,$V$20:$V$133,"No",$W$20:$W$133,"No")/SUM(AP137:AP138)</f>
        <v>9.4162933734231891E-3</v>
      </c>
      <c r="AQ145" s="25">
        <f t="shared" ref="AQ145:BA145" si="38">SUMIFS(AQ$20:AQ$133,$V$20:$V$133,"No",$W$20:$W$133,"No")/SUM(AQ137:AQ138)</f>
        <v>9.5907758463095669E-3</v>
      </c>
      <c r="AR145" s="25">
        <f t="shared" si="38"/>
        <v>1.1025461861888349E-2</v>
      </c>
      <c r="AS145" s="25">
        <f t="shared" si="38"/>
        <v>9.2579982203502952E-3</v>
      </c>
      <c r="AT145" s="25">
        <f t="shared" si="38"/>
        <v>7.2509024389669011E-2</v>
      </c>
      <c r="AU145" s="25">
        <f t="shared" si="38"/>
        <v>7.9186816924745343E-2</v>
      </c>
      <c r="AV145" s="25">
        <f t="shared" si="38"/>
        <v>8.2423120411385067E-2</v>
      </c>
      <c r="AW145" s="25">
        <f t="shared" si="38"/>
        <v>8.6851262461022163E-2</v>
      </c>
      <c r="AX145" s="25">
        <f t="shared" si="38"/>
        <v>7.6605936789048076E-2</v>
      </c>
      <c r="AY145" s="25">
        <f t="shared" si="38"/>
        <v>6.666120043456876E-2</v>
      </c>
      <c r="AZ145" s="25">
        <f t="shared" si="38"/>
        <v>7.5604090638285062E-2</v>
      </c>
      <c r="BA145" s="26">
        <f t="shared" si="38"/>
        <v>6.8578019068892382E-2</v>
      </c>
    </row>
    <row r="146" spans="25:53" ht="19" thickBot="1" x14ac:dyDescent="0.25"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</row>
    <row r="147" spans="25:53" x14ac:dyDescent="0.2">
      <c r="Y147" s="68" t="s">
        <v>422</v>
      </c>
      <c r="Z147" s="18">
        <f>SUM(Z22:Z25)/SUM(Z137:Z138)</f>
        <v>1.1552847775456959E-2</v>
      </c>
      <c r="AA147" s="19">
        <f t="shared" ref="AA147:AK147" si="39">SUM(AA22:AA25)/SUM(AA137:AA138)</f>
        <v>1.0075486385115802E-2</v>
      </c>
      <c r="AB147" s="19">
        <f t="shared" si="39"/>
        <v>1.2016003035771919E-2</v>
      </c>
      <c r="AC147" s="19">
        <f t="shared" si="39"/>
        <v>1.3028731972154655E-2</v>
      </c>
      <c r="AD147" s="19">
        <f t="shared" si="39"/>
        <v>1.7445280220928557E-2</v>
      </c>
      <c r="AE147" s="19">
        <f t="shared" si="39"/>
        <v>1.6730524105773647E-2</v>
      </c>
      <c r="AF147" s="19">
        <f t="shared" si="39"/>
        <v>1.6468590044373756E-2</v>
      </c>
      <c r="AG147" s="19">
        <f t="shared" si="39"/>
        <v>2.1269283157511764E-2</v>
      </c>
      <c r="AH147" s="19">
        <f t="shared" si="39"/>
        <v>2.8954071271265539E-2</v>
      </c>
      <c r="AI147" s="19">
        <f t="shared" si="39"/>
        <v>3.4693070749115477E-2</v>
      </c>
      <c r="AJ147" s="19">
        <f t="shared" si="39"/>
        <v>2.559485422229256E-2</v>
      </c>
      <c r="AK147" s="20">
        <f t="shared" si="39"/>
        <v>3.5970730753947237E-2</v>
      </c>
      <c r="AO147" s="68" t="s">
        <v>422</v>
      </c>
      <c r="AP147" s="18">
        <f>SUM(AP22:AP25)/SUM(AP137:AP138)</f>
        <v>2.5360299877814647E-3</v>
      </c>
      <c r="AQ147" s="19">
        <f t="shared" ref="AQ147:BA147" si="40">SUM(AQ22:AQ25)/SUM(AQ137:AQ138)</f>
        <v>2.8832437876458753E-3</v>
      </c>
      <c r="AR147" s="19">
        <f t="shared" si="40"/>
        <v>3.3986055639799021E-3</v>
      </c>
      <c r="AS147" s="19">
        <f t="shared" si="40"/>
        <v>3.3206331362850782E-3</v>
      </c>
      <c r="AT147" s="19">
        <f t="shared" si="40"/>
        <v>6.1511329814480913E-3</v>
      </c>
      <c r="AU147" s="19">
        <f t="shared" si="40"/>
        <v>4.9068342686523093E-3</v>
      </c>
      <c r="AV147" s="19">
        <f t="shared" si="40"/>
        <v>6.0190016557766122E-3</v>
      </c>
      <c r="AW147" s="19">
        <f t="shared" si="40"/>
        <v>6.3236001214708772E-3</v>
      </c>
      <c r="AX147" s="19">
        <f t="shared" si="40"/>
        <v>5.0612062929602042E-3</v>
      </c>
      <c r="AY147" s="19">
        <f t="shared" si="40"/>
        <v>5.0108617240352234E-3</v>
      </c>
      <c r="AZ147" s="19">
        <f t="shared" si="40"/>
        <v>5.6715405309864624E-3</v>
      </c>
      <c r="BA147" s="20">
        <f t="shared" si="40"/>
        <v>5.2915503109196129E-3</v>
      </c>
    </row>
    <row r="148" spans="25:53" x14ac:dyDescent="0.2">
      <c r="Y148" s="100" t="s">
        <v>423</v>
      </c>
      <c r="Z148" s="21">
        <f>SUM(Z26:Z29)/SUM(Z137:Z138)</f>
        <v>2.7812368184293789E-2</v>
      </c>
      <c r="AA148" s="95">
        <f t="shared" ref="AA148:AK148" si="41">SUM(AA26:AA29)/SUM(AA137:AA138)</f>
        <v>2.6650250677464862E-2</v>
      </c>
      <c r="AB148" s="95">
        <f t="shared" si="41"/>
        <v>3.0031326624617306E-2</v>
      </c>
      <c r="AC148" s="95">
        <f t="shared" si="41"/>
        <v>2.7717694703323054E-2</v>
      </c>
      <c r="AD148" s="95">
        <f t="shared" si="41"/>
        <v>5.0581334104339813E-2</v>
      </c>
      <c r="AE148" s="95">
        <f t="shared" si="41"/>
        <v>4.7181691070096232E-2</v>
      </c>
      <c r="AF148" s="95">
        <f t="shared" si="41"/>
        <v>5.4431918905695806E-2</v>
      </c>
      <c r="AG148" s="95">
        <f t="shared" si="41"/>
        <v>5.3918773654253856E-2</v>
      </c>
      <c r="AH148" s="95">
        <f t="shared" si="41"/>
        <v>5.1643435598234116E-2</v>
      </c>
      <c r="AI148" s="95">
        <f t="shared" si="41"/>
        <v>5.1780766529484622E-2</v>
      </c>
      <c r="AJ148" s="95">
        <f t="shared" si="41"/>
        <v>5.4263924945776178E-2</v>
      </c>
      <c r="AK148" s="23">
        <f t="shared" si="41"/>
        <v>5.8938554604776171E-2</v>
      </c>
      <c r="AO148" s="100" t="s">
        <v>423</v>
      </c>
      <c r="AP148" s="21">
        <f>SUM(AP26:AP29)/SUM(AP137:AP138)</f>
        <v>1.2044142405843974E-2</v>
      </c>
      <c r="AQ148" s="95">
        <f t="shared" ref="AQ148:BA148" si="42">SUM(AQ26:AQ29)/SUM(AQ137:AQ138)</f>
        <v>1.2787076596968717E-2</v>
      </c>
      <c r="AR148" s="95">
        <f t="shared" si="42"/>
        <v>1.3267871419929298E-2</v>
      </c>
      <c r="AS148" s="95">
        <f t="shared" si="42"/>
        <v>1.2489550109419514E-2</v>
      </c>
      <c r="AT148" s="95">
        <f t="shared" si="42"/>
        <v>2.7173786780821257E-2</v>
      </c>
      <c r="AU148" s="95">
        <f t="shared" si="42"/>
        <v>3.0405379137258944E-2</v>
      </c>
      <c r="AV148" s="95">
        <f t="shared" si="42"/>
        <v>3.0336172945870626E-2</v>
      </c>
      <c r="AW148" s="95">
        <f t="shared" si="42"/>
        <v>3.0712907550660331E-2</v>
      </c>
      <c r="AX148" s="95">
        <f t="shared" si="42"/>
        <v>2.6522441377820477E-2</v>
      </c>
      <c r="AY148" s="95">
        <f t="shared" si="42"/>
        <v>2.1922508397101616E-2</v>
      </c>
      <c r="AZ148" s="95">
        <f t="shared" si="42"/>
        <v>2.5844837768037816E-2</v>
      </c>
      <c r="BA148" s="23">
        <f t="shared" si="42"/>
        <v>2.4482240412255923E-2</v>
      </c>
    </row>
    <row r="149" spans="25:53" x14ac:dyDescent="0.2">
      <c r="Y149" s="100" t="s">
        <v>424</v>
      </c>
      <c r="Z149" s="21">
        <f>SUM(Z30:Z34)/SUM(Z137:Z138)</f>
        <v>2.8949036925220828E-2</v>
      </c>
      <c r="AA149" s="95">
        <f t="shared" ref="AA149:AK149" si="43">SUM(AA30:AA34)/SUM(AA137:AA138)</f>
        <v>2.8409486840155165E-2</v>
      </c>
      <c r="AB149" s="95">
        <f t="shared" si="43"/>
        <v>2.9686856863691963E-2</v>
      </c>
      <c r="AC149" s="95">
        <f t="shared" si="43"/>
        <v>2.9988619712102163E-2</v>
      </c>
      <c r="AD149" s="95">
        <f t="shared" si="43"/>
        <v>4.8079324969467138E-2</v>
      </c>
      <c r="AE149" s="95">
        <f t="shared" si="43"/>
        <v>4.8985767993985171E-2</v>
      </c>
      <c r="AF149" s="95">
        <f t="shared" si="43"/>
        <v>5.129268805726233E-2</v>
      </c>
      <c r="AG149" s="95">
        <f t="shared" si="43"/>
        <v>5.1837356766517011E-2</v>
      </c>
      <c r="AH149" s="95">
        <f t="shared" si="43"/>
        <v>5.6035553578594223E-2</v>
      </c>
      <c r="AI149" s="95">
        <f t="shared" si="43"/>
        <v>6.2947876641145678E-2</v>
      </c>
      <c r="AJ149" s="95">
        <f t="shared" si="43"/>
        <v>6.4515830364778273E-2</v>
      </c>
      <c r="AK149" s="23">
        <f t="shared" si="43"/>
        <v>6.2340817009138606E-2</v>
      </c>
      <c r="AO149" s="100" t="s">
        <v>424</v>
      </c>
      <c r="AP149" s="21">
        <f>SUM(AP30:AP34)/SUM(AP137:AP138)</f>
        <v>1.3712488328813079E-2</v>
      </c>
      <c r="AQ149" s="95">
        <f t="shared" ref="AQ149:BA149" si="44">SUM(AQ30:AQ34)/SUM(AQ137:AQ138)</f>
        <v>1.3337795234396854E-2</v>
      </c>
      <c r="AR149" s="95">
        <f t="shared" si="44"/>
        <v>1.5276615870421058E-2</v>
      </c>
      <c r="AS149" s="95">
        <f t="shared" si="44"/>
        <v>1.3511846067275193E-2</v>
      </c>
      <c r="AT149" s="95">
        <f t="shared" si="44"/>
        <v>2.4403911464163413E-2</v>
      </c>
      <c r="AU149" s="95">
        <f t="shared" si="44"/>
        <v>2.942225464047803E-2</v>
      </c>
      <c r="AV149" s="95">
        <f t="shared" si="44"/>
        <v>2.6424353986105598E-2</v>
      </c>
      <c r="AW149" s="95">
        <f t="shared" si="44"/>
        <v>2.8111286797369853E-2</v>
      </c>
      <c r="AX149" s="95">
        <f t="shared" si="44"/>
        <v>2.8275756288449808E-2</v>
      </c>
      <c r="AY149" s="95">
        <f t="shared" si="44"/>
        <v>2.4168349594998487E-2</v>
      </c>
      <c r="AZ149" s="95">
        <f t="shared" si="44"/>
        <v>2.6764126262588426E-2</v>
      </c>
      <c r="BA149" s="23">
        <f t="shared" si="44"/>
        <v>2.6508426007312669E-2</v>
      </c>
    </row>
    <row r="150" spans="25:53" x14ac:dyDescent="0.2">
      <c r="Y150" s="100" t="s">
        <v>425</v>
      </c>
      <c r="Z150" s="21">
        <f>SUM(Z35:Z42)/SUM(Z137:Z138)</f>
        <v>6.9947182781779863E-3</v>
      </c>
      <c r="AA150" s="95">
        <f t="shared" ref="AA150:AK150" si="45">SUM(AA35:AA42)/SUM(AA137:AA138)</f>
        <v>7.5875050935465919E-3</v>
      </c>
      <c r="AB150" s="95">
        <f t="shared" si="45"/>
        <v>7.0409065898203432E-3</v>
      </c>
      <c r="AC150" s="95">
        <f t="shared" si="45"/>
        <v>8.1865641542148877E-3</v>
      </c>
      <c r="AD150" s="95">
        <f t="shared" si="45"/>
        <v>1.0106875632992675E-2</v>
      </c>
      <c r="AE150" s="95">
        <f t="shared" si="45"/>
        <v>8.790934783090695E-3</v>
      </c>
      <c r="AF150" s="95">
        <f t="shared" si="45"/>
        <v>1.0378008228287147E-2</v>
      </c>
      <c r="AG150" s="95">
        <f t="shared" si="45"/>
        <v>1.0240651790152367E-2</v>
      </c>
      <c r="AH150" s="95">
        <f t="shared" si="45"/>
        <v>7.7911728678985359E-3</v>
      </c>
      <c r="AI150" s="95">
        <f t="shared" si="45"/>
        <v>7.8044290795389118E-3</v>
      </c>
      <c r="AJ150" s="95">
        <f t="shared" si="45"/>
        <v>7.1021858480878339E-3</v>
      </c>
      <c r="AK150" s="23">
        <f t="shared" si="45"/>
        <v>1.0034921043020152E-2</v>
      </c>
      <c r="AO150" s="100" t="s">
        <v>425</v>
      </c>
      <c r="AP150" s="21">
        <f>SUM(AP35:AP42)/SUM(AP137:AP138)</f>
        <v>3.2484973230364249E-2</v>
      </c>
      <c r="AQ150" s="95">
        <f t="shared" ref="AQ150:BA150" si="46">SUM(AQ35:AQ42)/SUM(AQ137:AQ138)</f>
        <v>3.8072785872441541E-2</v>
      </c>
      <c r="AR150" s="95">
        <f t="shared" si="46"/>
        <v>4.1899989804788235E-2</v>
      </c>
      <c r="AS150" s="95">
        <f t="shared" si="46"/>
        <v>3.9060071522460181E-2</v>
      </c>
      <c r="AT150" s="95">
        <f t="shared" si="46"/>
        <v>5.3431006422404288E-2</v>
      </c>
      <c r="AU150" s="95">
        <f t="shared" si="46"/>
        <v>5.7079023796754842E-2</v>
      </c>
      <c r="AV150" s="95">
        <f t="shared" si="46"/>
        <v>6.5880140911262028E-2</v>
      </c>
      <c r="AW150" s="95">
        <f t="shared" si="46"/>
        <v>7.1579702614532309E-2</v>
      </c>
      <c r="AX150" s="95">
        <f t="shared" si="46"/>
        <v>4.9152179400218224E-2</v>
      </c>
      <c r="AY150" s="95">
        <f t="shared" si="46"/>
        <v>5.3948549214406838E-2</v>
      </c>
      <c r="AZ150" s="95">
        <f t="shared" si="46"/>
        <v>5.121580326972152E-2</v>
      </c>
      <c r="BA150" s="23">
        <f t="shared" si="46"/>
        <v>4.9950803399851182E-2</v>
      </c>
    </row>
    <row r="151" spans="25:53" x14ac:dyDescent="0.2">
      <c r="Y151" s="69" t="s">
        <v>426</v>
      </c>
      <c r="Z151" s="21">
        <f>SUM(Z43:Z45)/SUM(Z137:Z138)</f>
        <v>3.3535883165208835E-3</v>
      </c>
      <c r="AA151" s="95">
        <f t="shared" ref="AA151:AK151" si="47">SUM(AA43:AA45)/SUM(AA137:AA138)</f>
        <v>3.0461680602196671E-3</v>
      </c>
      <c r="AB151" s="95">
        <f t="shared" si="47"/>
        <v>3.5206335171476008E-3</v>
      </c>
      <c r="AC151" s="95">
        <f t="shared" si="47"/>
        <v>3.0055520403985242E-3</v>
      </c>
      <c r="AD151" s="95">
        <f t="shared" si="47"/>
        <v>5.9863473388250309E-3</v>
      </c>
      <c r="AE151" s="95">
        <f t="shared" si="47"/>
        <v>3.8241921278771725E-3</v>
      </c>
      <c r="AF151" s="95">
        <f t="shared" si="47"/>
        <v>4.7662644412299242E-3</v>
      </c>
      <c r="AG151" s="95">
        <f t="shared" si="47"/>
        <v>5.2509770325701666E-3</v>
      </c>
      <c r="AH151" s="95">
        <f t="shared" si="47"/>
        <v>5.2878022179203123E-3</v>
      </c>
      <c r="AI151" s="95">
        <f t="shared" si="47"/>
        <v>5.1155688394154278E-3</v>
      </c>
      <c r="AJ151" s="95">
        <f t="shared" si="47"/>
        <v>4.6397062016091655E-3</v>
      </c>
      <c r="AK151" s="23">
        <f t="shared" si="47"/>
        <v>4.0290411840000597E-3</v>
      </c>
      <c r="AO151" s="69" t="s">
        <v>426</v>
      </c>
      <c r="AP151" s="21">
        <f>SUM(AP43:AP45)/SUM(AP137:AP138)</f>
        <v>1.419136937453486E-3</v>
      </c>
      <c r="AQ151" s="95">
        <f t="shared" ref="AQ151:BA151" si="48">SUM(AQ43:AQ45)/SUM(AQ137:AQ138)</f>
        <v>1.7520598016057902E-3</v>
      </c>
      <c r="AR151" s="95">
        <f t="shared" si="48"/>
        <v>1.5574699433081537E-3</v>
      </c>
      <c r="AS151" s="95">
        <f t="shared" si="48"/>
        <v>1.7053608801559127E-3</v>
      </c>
      <c r="AT151" s="95">
        <f t="shared" si="48"/>
        <v>2.6159839857041712E-3</v>
      </c>
      <c r="AU151" s="95">
        <f t="shared" si="48"/>
        <v>2.4060576956488776E-3</v>
      </c>
      <c r="AV151" s="95">
        <f t="shared" si="48"/>
        <v>2.9748494528100342E-3</v>
      </c>
      <c r="AW151" s="95">
        <f t="shared" si="48"/>
        <v>2.5880514560842438E-3</v>
      </c>
      <c r="AX151" s="95">
        <f t="shared" si="48"/>
        <v>2.4347682455369665E-3</v>
      </c>
      <c r="AY151" s="95">
        <f t="shared" si="48"/>
        <v>2.2072025965594435E-3</v>
      </c>
      <c r="AZ151" s="95">
        <f t="shared" si="48"/>
        <v>2.6158097749268698E-3</v>
      </c>
      <c r="BA151" s="23">
        <f t="shared" si="48"/>
        <v>2.6006030464656537E-3</v>
      </c>
    </row>
    <row r="152" spans="25:53" x14ac:dyDescent="0.2">
      <c r="Y152" s="100" t="s">
        <v>427</v>
      </c>
      <c r="Z152" s="21">
        <f>SUM(Z47:Z66)/SUM(Z137:Z138)</f>
        <v>0.38022751827432472</v>
      </c>
      <c r="AA152" s="95">
        <f t="shared" ref="AA152:AK152" si="49">SUM(AA47:AA66)/SUM(AA137:AA138)</f>
        <v>0.36479531534920967</v>
      </c>
      <c r="AB152" s="95">
        <f t="shared" si="49"/>
        <v>0.35943267648784449</v>
      </c>
      <c r="AC152" s="95">
        <f t="shared" si="49"/>
        <v>0.37577706966915891</v>
      </c>
      <c r="AD152" s="95">
        <f t="shared" si="49"/>
        <v>0.25712621712408518</v>
      </c>
      <c r="AE152" s="95">
        <f t="shared" si="49"/>
        <v>0.24835478124923396</v>
      </c>
      <c r="AF152" s="95">
        <f t="shared" si="49"/>
        <v>0.2613508328512939</v>
      </c>
      <c r="AG152" s="95">
        <f t="shared" si="49"/>
        <v>0.26041703410358452</v>
      </c>
      <c r="AH152" s="95">
        <f t="shared" si="49"/>
        <v>0.21513552221190685</v>
      </c>
      <c r="AI152" s="95">
        <f t="shared" si="49"/>
        <v>0.20139414411659637</v>
      </c>
      <c r="AJ152" s="95">
        <f t="shared" si="49"/>
        <v>0.22632871320261549</v>
      </c>
      <c r="AK152" s="23">
        <f t="shared" si="49"/>
        <v>0.1905120040576192</v>
      </c>
      <c r="AO152" s="100" t="s">
        <v>427</v>
      </c>
      <c r="AP152" s="21">
        <f>SUM(AP47:AP66)/SUM(AP137:AP138)</f>
        <v>0.39782630084105997</v>
      </c>
      <c r="AQ152" s="95">
        <f t="shared" ref="AQ152:BA152" si="50">SUM(AQ47:AQ66)/SUM(AQ137:AQ138)</f>
        <v>0.44196457203916417</v>
      </c>
      <c r="AR152" s="95">
        <f t="shared" si="50"/>
        <v>0.40724431340078759</v>
      </c>
      <c r="AS152" s="95">
        <f t="shared" si="50"/>
        <v>0.41616718348004467</v>
      </c>
      <c r="AT152" s="95">
        <f t="shared" si="50"/>
        <v>0.30585215777296609</v>
      </c>
      <c r="AU152" s="95">
        <f t="shared" si="50"/>
        <v>0.31659169876710791</v>
      </c>
      <c r="AV152" s="95">
        <f t="shared" si="50"/>
        <v>0.32454642041994963</v>
      </c>
      <c r="AW152" s="95">
        <f t="shared" si="50"/>
        <v>0.31088729291678374</v>
      </c>
      <c r="AX152" s="95">
        <f t="shared" si="50"/>
        <v>0.29843902321743515</v>
      </c>
      <c r="AY152" s="95">
        <f t="shared" si="50"/>
        <v>0.33211015864888394</v>
      </c>
      <c r="AZ152" s="95">
        <f t="shared" si="50"/>
        <v>0.33675462162084913</v>
      </c>
      <c r="BA152" s="23">
        <f t="shared" si="50"/>
        <v>0.32959652287715563</v>
      </c>
    </row>
    <row r="153" spans="25:53" x14ac:dyDescent="0.2">
      <c r="Y153" s="100" t="s">
        <v>428</v>
      </c>
      <c r="Z153" s="21">
        <f>SUM(Z75:Z103)/SUM(Z137:Z138)</f>
        <v>0.24446948103686772</v>
      </c>
      <c r="AA153" s="95">
        <f t="shared" ref="AA153:AK153" si="51">SUM(AA75:AA103)/SUM(AA137:AA138)</f>
        <v>0.25906576829714517</v>
      </c>
      <c r="AB153" s="95">
        <f t="shared" si="51"/>
        <v>0.25186009122155367</v>
      </c>
      <c r="AC153" s="95">
        <f t="shared" si="51"/>
        <v>0.23779344359962046</v>
      </c>
      <c r="AD153" s="95">
        <f t="shared" si="51"/>
        <v>0.31058192089647246</v>
      </c>
      <c r="AE153" s="95">
        <f t="shared" si="51"/>
        <v>0.3250619317242755</v>
      </c>
      <c r="AF153" s="95">
        <f t="shared" si="51"/>
        <v>0.2989556115693332</v>
      </c>
      <c r="AG153" s="95">
        <f t="shared" si="51"/>
        <v>0.29571458381017041</v>
      </c>
      <c r="AH153" s="95">
        <f t="shared" si="51"/>
        <v>0.33826810349383613</v>
      </c>
      <c r="AI153" s="95">
        <f t="shared" si="51"/>
        <v>0.32675452058533611</v>
      </c>
      <c r="AJ153" s="95">
        <f t="shared" si="51"/>
        <v>0.33199639566402767</v>
      </c>
      <c r="AK153" s="23">
        <f t="shared" si="51"/>
        <v>0.32075426639954918</v>
      </c>
      <c r="AO153" s="100" t="s">
        <v>428</v>
      </c>
      <c r="AP153" s="21">
        <f>SUM(AP75:AP103)/SUM(AP137:AP138)</f>
        <v>0.34169241154177227</v>
      </c>
      <c r="AQ153" s="95">
        <f t="shared" ref="AQ153:BA153" si="52">SUM(AQ75:AQ103)/SUM(AQ137:AQ138)</f>
        <v>0.28027824553392089</v>
      </c>
      <c r="AR153" s="95">
        <f t="shared" si="52"/>
        <v>0.31532125928691701</v>
      </c>
      <c r="AS153" s="95">
        <f t="shared" si="52"/>
        <v>0.31551363869644877</v>
      </c>
      <c r="AT153" s="95">
        <f t="shared" si="52"/>
        <v>0.30748365889901846</v>
      </c>
      <c r="AU153" s="95">
        <f t="shared" si="52"/>
        <v>0.2968774029254802</v>
      </c>
      <c r="AV153" s="95">
        <f t="shared" si="52"/>
        <v>0.30013523283387811</v>
      </c>
      <c r="AW153" s="95">
        <f t="shared" si="52"/>
        <v>0.29348740947029772</v>
      </c>
      <c r="AX153" s="95">
        <f t="shared" si="52"/>
        <v>0.39034034406695345</v>
      </c>
      <c r="AY153" s="95">
        <f t="shared" si="52"/>
        <v>0.35088434528849455</v>
      </c>
      <c r="AZ153" s="95">
        <f t="shared" si="52"/>
        <v>0.34618082886965218</v>
      </c>
      <c r="BA153" s="23">
        <f t="shared" si="52"/>
        <v>0.35696336194908934</v>
      </c>
    </row>
    <row r="154" spans="25:53" x14ac:dyDescent="0.2">
      <c r="Y154" s="69" t="s">
        <v>429</v>
      </c>
      <c r="Z154" s="21">
        <f>SUM(Z105:Z126)/SUM(Z137:Z138)</f>
        <v>0.261321721356575</v>
      </c>
      <c r="AA154" s="95">
        <f t="shared" ref="AA154:AK154" si="53">SUM(AA105:AA126)/SUM(AA137:AA138)</f>
        <v>0.26071367529793626</v>
      </c>
      <c r="AB154" s="95">
        <f t="shared" si="53"/>
        <v>0.26506623104799593</v>
      </c>
      <c r="AC154" s="95">
        <f t="shared" si="53"/>
        <v>0.26168921447889099</v>
      </c>
      <c r="AD154" s="95">
        <f t="shared" si="53"/>
        <v>0.25039592281492901</v>
      </c>
      <c r="AE154" s="95">
        <f t="shared" si="53"/>
        <v>0.25285080105266416</v>
      </c>
      <c r="AF154" s="95">
        <f t="shared" si="53"/>
        <v>0.24958801709191206</v>
      </c>
      <c r="AG154" s="95">
        <f t="shared" si="53"/>
        <v>0.25679320396526034</v>
      </c>
      <c r="AH154" s="95">
        <f t="shared" si="53"/>
        <v>0.23129585443089168</v>
      </c>
      <c r="AI154" s="95">
        <f t="shared" si="53"/>
        <v>0.23089253835678503</v>
      </c>
      <c r="AJ154" s="95">
        <f t="shared" si="53"/>
        <v>0.22522404259456313</v>
      </c>
      <c r="AK154" s="23">
        <f t="shared" si="53"/>
        <v>0.24491838685292092</v>
      </c>
      <c r="AO154" s="69" t="s">
        <v>429</v>
      </c>
      <c r="AP154" s="21">
        <f>SUM(AP105:AP126)/SUM(AP137:AP138)</f>
        <v>0.16996030316290051</v>
      </c>
      <c r="AQ154" s="95">
        <f t="shared" ref="AQ154:BA154" si="54">SUM(AQ105:AQ126)/SUM(AQ137:AQ138)</f>
        <v>0.17852539573822485</v>
      </c>
      <c r="AR154" s="95">
        <f t="shared" si="54"/>
        <v>0.17150799481497445</v>
      </c>
      <c r="AS154" s="95">
        <f t="shared" si="54"/>
        <v>0.16879335387467481</v>
      </c>
      <c r="AT154" s="95">
        <f t="shared" si="54"/>
        <v>0.231536531261058</v>
      </c>
      <c r="AU154" s="95">
        <f t="shared" si="54"/>
        <v>0.22016549308929836</v>
      </c>
      <c r="AV154" s="95">
        <f t="shared" si="54"/>
        <v>0.19852221377485343</v>
      </c>
      <c r="AW154" s="95">
        <f t="shared" si="54"/>
        <v>0.21947785325991065</v>
      </c>
      <c r="AX154" s="95">
        <f t="shared" si="54"/>
        <v>0.1407882359576938</v>
      </c>
      <c r="AY154" s="95">
        <f t="shared" si="54"/>
        <v>0.15806824100675501</v>
      </c>
      <c r="AZ154" s="95">
        <f t="shared" si="54"/>
        <v>0.15635040360727151</v>
      </c>
      <c r="BA154" s="23">
        <f t="shared" si="54"/>
        <v>0.15875690291906</v>
      </c>
    </row>
    <row r="155" spans="25:53" x14ac:dyDescent="0.2">
      <c r="Y155" s="69" t="s">
        <v>430</v>
      </c>
      <c r="Z155" s="21">
        <f>SUM(Z127:Z131)/SUM(Z137:Z138)</f>
        <v>1.8690289739958538E-2</v>
      </c>
      <c r="AA155" s="95">
        <f t="shared" ref="AA155:AK155" si="55">SUM(AA127:AA131)/SUM(AA137:AA138)</f>
        <v>2.4081376299922536E-2</v>
      </c>
      <c r="AB155" s="95">
        <f t="shared" si="55"/>
        <v>2.3637929240468199E-2</v>
      </c>
      <c r="AC155" s="95">
        <f t="shared" si="55"/>
        <v>2.6026600736832172E-2</v>
      </c>
      <c r="AD155" s="95">
        <f t="shared" si="55"/>
        <v>1.3287413560145674E-2</v>
      </c>
      <c r="AE155" s="95">
        <f t="shared" si="55"/>
        <v>1.1939869410519697E-2</v>
      </c>
      <c r="AF155" s="95">
        <f t="shared" si="55"/>
        <v>1.6674921133899401E-2</v>
      </c>
      <c r="AG155" s="95">
        <f t="shared" si="55"/>
        <v>1.0401937184959253E-2</v>
      </c>
      <c r="AH155" s="95">
        <f t="shared" si="55"/>
        <v>6.9672394418314586E-3</v>
      </c>
      <c r="AI155" s="95">
        <f t="shared" si="55"/>
        <v>1.672233945910195E-2</v>
      </c>
      <c r="AJ155" s="95">
        <f t="shared" si="55"/>
        <v>1.0855080859096792E-2</v>
      </c>
      <c r="AK155" s="23">
        <f t="shared" si="55"/>
        <v>9.4459488148238378E-3</v>
      </c>
      <c r="AO155" s="69" t="s">
        <v>430</v>
      </c>
      <c r="AP155" s="21">
        <f>SUM(AP127:AP131)/SUM(AP137:AP138)</f>
        <v>8.7672875840778056E-3</v>
      </c>
      <c r="AQ155" s="95">
        <f t="shared" ref="AQ155:BA155" si="56">SUM(AQ127:AQ131)/SUM(AQ137:AQ138)</f>
        <v>8.2180905193712152E-3</v>
      </c>
      <c r="AR155" s="95">
        <f t="shared" si="56"/>
        <v>8.6678687596803521E-3</v>
      </c>
      <c r="AS155" s="95">
        <f t="shared" si="56"/>
        <v>7.8801320242775294E-3</v>
      </c>
      <c r="AT155" s="95">
        <f t="shared" si="56"/>
        <v>1.4290668739334952E-2</v>
      </c>
      <c r="AU155" s="95">
        <f t="shared" si="56"/>
        <v>1.2995065858350198E-2</v>
      </c>
      <c r="AV155" s="95">
        <f t="shared" si="56"/>
        <v>1.6390588945344429E-2</v>
      </c>
      <c r="AW155" s="95">
        <f t="shared" si="56"/>
        <v>8.9511316562114491E-3</v>
      </c>
      <c r="AX155" s="95">
        <f t="shared" si="56"/>
        <v>3.1280141317374201E-2</v>
      </c>
      <c r="AY155" s="95">
        <f t="shared" si="56"/>
        <v>2.6134551423905562E-2</v>
      </c>
      <c r="AZ155" s="95">
        <f t="shared" si="56"/>
        <v>2.2448497653855103E-2</v>
      </c>
      <c r="BA155" s="23">
        <f t="shared" si="56"/>
        <v>2.1892321261181187E-2</v>
      </c>
    </row>
    <row r="156" spans="25:53" ht="19" thickBot="1" x14ac:dyDescent="0.25">
      <c r="Y156" s="79" t="s">
        <v>431</v>
      </c>
      <c r="Z156" s="24">
        <f>SUM(Z132:Z133)/SUM(Z137:Z138)</f>
        <v>3.2579450817381019E-3</v>
      </c>
      <c r="AA156" s="25">
        <f t="shared" ref="AA156:AK156" si="57">SUM(AA132:AA133)/SUM(AA137:AA138)</f>
        <v>3.2169344223832949E-3</v>
      </c>
      <c r="AB156" s="25">
        <f t="shared" si="57"/>
        <v>3.7684841752964244E-3</v>
      </c>
      <c r="AC156" s="25">
        <f t="shared" si="57"/>
        <v>2.847284849680679E-3</v>
      </c>
      <c r="AD156" s="25">
        <f t="shared" si="57"/>
        <v>2.7617510029994577E-3</v>
      </c>
      <c r="AE156" s="25">
        <f t="shared" si="57"/>
        <v>1.5385534500954702E-3</v>
      </c>
      <c r="AF156" s="25">
        <f t="shared" si="57"/>
        <v>3.1463513636219988E-3</v>
      </c>
      <c r="AG156" s="25">
        <f t="shared" si="57"/>
        <v>2.1262475806037282E-3</v>
      </c>
      <c r="AH156" s="25">
        <f t="shared" si="57"/>
        <v>1.1227927754639939E-3</v>
      </c>
      <c r="AI156" s="25">
        <f t="shared" si="57"/>
        <v>1.3097801301935692E-3</v>
      </c>
      <c r="AJ156" s="25">
        <f t="shared" si="57"/>
        <v>9.8930871367098163E-4</v>
      </c>
      <c r="AK156" s="26">
        <f t="shared" si="57"/>
        <v>2.3310608022959751E-3</v>
      </c>
      <c r="AO156" s="79" t="s">
        <v>431</v>
      </c>
      <c r="AP156" s="24">
        <f>SUM(AP132:AP133)/SUM(AP137:AP138)</f>
        <v>1.7716272767836576E-3</v>
      </c>
      <c r="AQ156" s="25">
        <f t="shared" ref="AQ156:BA156" si="58">SUM(AQ132:AQ133)/SUM(AQ137:AQ138)</f>
        <v>2.0352408114242843E-3</v>
      </c>
      <c r="AR156" s="25">
        <f t="shared" si="58"/>
        <v>2.24744250164618E-3</v>
      </c>
      <c r="AS156" s="25">
        <f t="shared" si="58"/>
        <v>2.8005205739272229E-3</v>
      </c>
      <c r="AT156" s="25">
        <f t="shared" si="58"/>
        <v>1.8798106478945145E-3</v>
      </c>
      <c r="AU156" s="25">
        <f t="shared" si="58"/>
        <v>1.5983034886523598E-3</v>
      </c>
      <c r="AV156" s="25">
        <f t="shared" si="58"/>
        <v>2.163977452701952E-3</v>
      </c>
      <c r="AW156" s="25">
        <f t="shared" si="58"/>
        <v>2.5254458950667888E-3</v>
      </c>
      <c r="AX156" s="25">
        <f t="shared" si="58"/>
        <v>1.663126782776226E-3</v>
      </c>
      <c r="AY156" s="25">
        <f t="shared" si="58"/>
        <v>1.4070325047529208E-3</v>
      </c>
      <c r="AZ156" s="25">
        <f t="shared" si="58"/>
        <v>1.4650078549024513E-3</v>
      </c>
      <c r="BA156" s="26">
        <f t="shared" si="58"/>
        <v>1.4949179489711496E-3</v>
      </c>
    </row>
    <row r="157" spans="25:53" ht="19" thickBot="1" x14ac:dyDescent="0.25"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</row>
    <row r="158" spans="25:53" ht="19" thickBot="1" x14ac:dyDescent="0.25">
      <c r="Y158" s="96" t="s">
        <v>432</v>
      </c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O158" s="96" t="s">
        <v>432</v>
      </c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</row>
    <row r="159" spans="25:53" x14ac:dyDescent="0.2">
      <c r="Y159" s="68" t="s">
        <v>422</v>
      </c>
      <c r="Z159" s="18">
        <f>LOG(Z147/AVERAGE($Z147:$AC147),2)</f>
        <v>-1.4341820806651067E-2</v>
      </c>
      <c r="AA159" s="19">
        <f t="shared" ref="AA159:AK159" si="59">LOG(AA147/AVERAGE($Z147:$AC147),2)</f>
        <v>-0.2117408551734121</v>
      </c>
      <c r="AB159" s="19">
        <f t="shared" si="59"/>
        <v>4.2366742029573287E-2</v>
      </c>
      <c r="AC159" s="19">
        <f t="shared" si="59"/>
        <v>0.15910633929945436</v>
      </c>
      <c r="AD159" s="19">
        <f t="shared" si="59"/>
        <v>0.5802464310895602</v>
      </c>
      <c r="AE159" s="19">
        <f t="shared" si="59"/>
        <v>0.51989229998891151</v>
      </c>
      <c r="AF159" s="19">
        <f t="shared" si="59"/>
        <v>0.49712670382924168</v>
      </c>
      <c r="AG159" s="19">
        <f t="shared" si="59"/>
        <v>0.86618107028301272</v>
      </c>
      <c r="AH159" s="19">
        <f t="shared" si="59"/>
        <v>1.3111758813624723</v>
      </c>
      <c r="AI159" s="19">
        <f t="shared" si="59"/>
        <v>1.5720572015109511</v>
      </c>
      <c r="AJ159" s="19">
        <f t="shared" si="59"/>
        <v>1.1332634489345816</v>
      </c>
      <c r="AK159" s="20">
        <f t="shared" si="59"/>
        <v>1.6242331280401139</v>
      </c>
      <c r="AO159" s="68" t="s">
        <v>422</v>
      </c>
      <c r="AP159" s="18">
        <f>LOG(AP147/AVERAGE($AP147:$AS147),2)</f>
        <v>-0.25894792601814687</v>
      </c>
      <c r="AQ159" s="19">
        <f t="shared" ref="AQ159:BA159" si="60">LOG(AQ147/AVERAGE($AP147:$AS147),2)</f>
        <v>-7.382690447414289E-2</v>
      </c>
      <c r="AR159" s="19">
        <f t="shared" si="60"/>
        <v>0.16342320399032725</v>
      </c>
      <c r="AS159" s="19">
        <f t="shared" si="60"/>
        <v>0.12993861159901329</v>
      </c>
      <c r="AT159" s="19">
        <f t="shared" si="60"/>
        <v>1.0193324349018293</v>
      </c>
      <c r="AU159" s="19">
        <f t="shared" si="60"/>
        <v>0.69327281329064827</v>
      </c>
      <c r="AV159" s="19">
        <f t="shared" si="60"/>
        <v>0.98800448258717533</v>
      </c>
      <c r="AW159" s="19">
        <f t="shared" si="60"/>
        <v>1.0592264094395756</v>
      </c>
      <c r="AX159" s="19">
        <f t="shared" si="60"/>
        <v>0.73796154825412552</v>
      </c>
      <c r="AY159" s="19">
        <f t="shared" si="60"/>
        <v>0.72353899576605019</v>
      </c>
      <c r="AZ159" s="19">
        <f t="shared" si="60"/>
        <v>0.90222092910543805</v>
      </c>
      <c r="BA159" s="20">
        <f t="shared" si="60"/>
        <v>0.80217073199481026</v>
      </c>
    </row>
    <row r="160" spans="25:53" x14ac:dyDescent="0.2">
      <c r="Y160" s="100" t="s">
        <v>423</v>
      </c>
      <c r="Z160" s="21">
        <f>LOG(Z148/AVERAGE($Z148:$AC148),2)</f>
        <v>-1.2423842094736817E-2</v>
      </c>
      <c r="AA160" s="95">
        <f t="shared" ref="Z160:AK160" si="61">LOG(AA148/AVERAGE($Z148:$AC148),2)</f>
        <v>-7.4001332157022051E-2</v>
      </c>
      <c r="AB160" s="95">
        <f t="shared" si="61"/>
        <v>9.8317771435737139E-2</v>
      </c>
      <c r="AC160" s="95">
        <f t="shared" si="61"/>
        <v>-1.734316279185346E-2</v>
      </c>
      <c r="AD160" s="95">
        <f t="shared" si="61"/>
        <v>0.85045465372553852</v>
      </c>
      <c r="AE160" s="95">
        <f t="shared" si="61"/>
        <v>0.75007669261145082</v>
      </c>
      <c r="AF160" s="95">
        <f t="shared" si="61"/>
        <v>0.95630246126849727</v>
      </c>
      <c r="AG160" s="95">
        <f t="shared" si="61"/>
        <v>0.94263724830108642</v>
      </c>
      <c r="AH160" s="95">
        <f t="shared" si="61"/>
        <v>0.88043454417039047</v>
      </c>
      <c r="AI160" s="95">
        <f t="shared" si="61"/>
        <v>0.8842658866577976</v>
      </c>
      <c r="AJ160" s="95">
        <f t="shared" si="61"/>
        <v>0.95184296700880744</v>
      </c>
      <c r="AK160" s="23">
        <f t="shared" si="61"/>
        <v>1.0710612451058064</v>
      </c>
      <c r="AO160" s="100" t="s">
        <v>423</v>
      </c>
      <c r="AP160" s="21">
        <f t="shared" ref="AP160:BA160" si="62">LOG(AP148/AVERAGE($AP148:$AS148),2)</f>
        <v>-7.0481798930566553E-2</v>
      </c>
      <c r="AQ160" s="95">
        <f t="shared" si="62"/>
        <v>1.5873000399955539E-2</v>
      </c>
      <c r="AR160" s="95">
        <f t="shared" si="62"/>
        <v>6.9123465883752441E-2</v>
      </c>
      <c r="AS160" s="95">
        <f t="shared" si="62"/>
        <v>-1.8091960097773599E-2</v>
      </c>
      <c r="AT160" s="95">
        <f t="shared" si="62"/>
        <v>1.1034021550141777</v>
      </c>
      <c r="AU160" s="95">
        <f t="shared" si="62"/>
        <v>1.2655131090576179</v>
      </c>
      <c r="AV160" s="95">
        <f t="shared" si="62"/>
        <v>1.2622256240035195</v>
      </c>
      <c r="AW160" s="95">
        <f t="shared" si="62"/>
        <v>1.2800316266834442</v>
      </c>
      <c r="AX160" s="95">
        <f t="shared" si="62"/>
        <v>1.0684001107971079</v>
      </c>
      <c r="AY160" s="95">
        <f t="shared" si="62"/>
        <v>0.79359941232663089</v>
      </c>
      <c r="AZ160" s="95">
        <f t="shared" si="62"/>
        <v>1.0310626761549115</v>
      </c>
      <c r="BA160" s="23">
        <f t="shared" si="62"/>
        <v>0.95292211745345456</v>
      </c>
    </row>
    <row r="161" spans="25:53" x14ac:dyDescent="0.2">
      <c r="Y161" s="100" t="s">
        <v>424</v>
      </c>
      <c r="Z161" s="21">
        <f t="shared" ref="Z161:AK161" si="63">LOG(Z149/AVERAGE($Z149:$AC149),2)</f>
        <v>-1.5340459187333287E-2</v>
      </c>
      <c r="AA161" s="95">
        <f t="shared" si="63"/>
        <v>-4.2483040311692477E-2</v>
      </c>
      <c r="AB161" s="95">
        <f t="shared" si="63"/>
        <v>2.0968541402084599E-2</v>
      </c>
      <c r="AC161" s="95">
        <f t="shared" si="63"/>
        <v>3.5559308018089653E-2</v>
      </c>
      <c r="AD161" s="95">
        <f t="shared" si="63"/>
        <v>0.71656082813829403</v>
      </c>
      <c r="AE161" s="95">
        <f t="shared" si="63"/>
        <v>0.74350684617277774</v>
      </c>
      <c r="AF161" s="95">
        <f t="shared" si="63"/>
        <v>0.80989736681825841</v>
      </c>
      <c r="AG161" s="95">
        <f t="shared" si="63"/>
        <v>0.8251363430689177</v>
      </c>
      <c r="AH161" s="95">
        <f t="shared" si="63"/>
        <v>0.93748666974266848</v>
      </c>
      <c r="AI161" s="95">
        <f t="shared" si="63"/>
        <v>1.1053019010408658</v>
      </c>
      <c r="AJ161" s="95">
        <f t="shared" si="63"/>
        <v>1.1407973879276321</v>
      </c>
      <c r="AK161" s="23">
        <f t="shared" si="63"/>
        <v>1.0913212496528342</v>
      </c>
      <c r="AO161" s="100" t="s">
        <v>424</v>
      </c>
      <c r="AP161" s="21">
        <f t="shared" ref="AP161:BA161" si="64">LOG(AP149/AVERAGE($AP149:$AS149),2)</f>
        <v>-2.5776136957421852E-2</v>
      </c>
      <c r="AQ161" s="95">
        <f t="shared" si="64"/>
        <v>-6.5746323950728325E-2</v>
      </c>
      <c r="AR161" s="95">
        <f t="shared" si="64"/>
        <v>0.13005845823927087</v>
      </c>
      <c r="AS161" s="95">
        <f t="shared" si="64"/>
        <v>-4.7041732110206701E-2</v>
      </c>
      <c r="AT161" s="95">
        <f t="shared" si="64"/>
        <v>0.80584587213463788</v>
      </c>
      <c r="AU161" s="95">
        <f t="shared" si="64"/>
        <v>1.0756412755351372</v>
      </c>
      <c r="AV161" s="95">
        <f t="shared" si="64"/>
        <v>0.92060167184906549</v>
      </c>
      <c r="AW161" s="95">
        <f t="shared" si="64"/>
        <v>1.0098829651030565</v>
      </c>
      <c r="AX161" s="95">
        <f t="shared" si="64"/>
        <v>1.0182990826746459</v>
      </c>
      <c r="AY161" s="95">
        <f t="shared" si="64"/>
        <v>0.79185242824523194</v>
      </c>
      <c r="AZ161" s="95">
        <f t="shared" si="64"/>
        <v>0.9390340257713814</v>
      </c>
      <c r="BA161" s="23">
        <f t="shared" si="64"/>
        <v>0.92518448008541232</v>
      </c>
    </row>
    <row r="162" spans="25:53" x14ac:dyDescent="0.2">
      <c r="Y162" s="100" t="s">
        <v>425</v>
      </c>
      <c r="Z162" s="21">
        <f t="shared" ref="Z162:AK162" si="65">LOG(Z150/AVERAGE($Z150:$AC150),2)</f>
        <v>-9.1443714412290572E-2</v>
      </c>
      <c r="AA162" s="95">
        <f t="shared" si="65"/>
        <v>2.591591339886315E-2</v>
      </c>
      <c r="AB162" s="95">
        <f t="shared" si="65"/>
        <v>-8.1948463674112737E-2</v>
      </c>
      <c r="AC162" s="95">
        <f t="shared" si="65"/>
        <v>0.13554842304672862</v>
      </c>
      <c r="AD162" s="95">
        <f t="shared" si="65"/>
        <v>0.43955551019466843</v>
      </c>
      <c r="AE162" s="95">
        <f t="shared" si="65"/>
        <v>0.23830691588401551</v>
      </c>
      <c r="AF162" s="95">
        <f t="shared" si="65"/>
        <v>0.47774801326815086</v>
      </c>
      <c r="AG162" s="95">
        <f t="shared" si="65"/>
        <v>0.45852597037480419</v>
      </c>
      <c r="AH162" s="95">
        <f t="shared" si="65"/>
        <v>6.4130858659065898E-2</v>
      </c>
      <c r="AI162" s="95">
        <f t="shared" si="65"/>
        <v>6.6583431565815837E-2</v>
      </c>
      <c r="AJ162" s="95">
        <f t="shared" si="65"/>
        <v>-6.9446553552922757E-2</v>
      </c>
      <c r="AK162" s="23">
        <f t="shared" si="65"/>
        <v>0.42924769372733862</v>
      </c>
      <c r="AO162" s="100" t="s">
        <v>425</v>
      </c>
      <c r="AP162" s="21">
        <f t="shared" ref="AP162:BA162" si="66">LOG(AP150/AVERAGE($AP150:$AS150),2)</f>
        <v>-0.22164306160526878</v>
      </c>
      <c r="AQ162" s="95">
        <f t="shared" si="66"/>
        <v>7.3445611242733385E-3</v>
      </c>
      <c r="AR162" s="95">
        <f t="shared" si="66"/>
        <v>0.14553431496469457</v>
      </c>
      <c r="AS162" s="95">
        <f t="shared" si="66"/>
        <v>4.4279013010120223E-2</v>
      </c>
      <c r="AT162" s="95">
        <f t="shared" si="66"/>
        <v>0.49626161399176338</v>
      </c>
      <c r="AU162" s="95">
        <f t="shared" si="66"/>
        <v>0.5915450831794109</v>
      </c>
      <c r="AV162" s="95">
        <f t="shared" si="66"/>
        <v>0.79842806293323809</v>
      </c>
      <c r="AW162" s="95">
        <f t="shared" si="66"/>
        <v>0.91813497201740002</v>
      </c>
      <c r="AX162" s="95">
        <f t="shared" si="66"/>
        <v>0.37583980894475383</v>
      </c>
      <c r="AY162" s="95">
        <f t="shared" si="66"/>
        <v>0.51016858532785236</v>
      </c>
      <c r="AZ162" s="95">
        <f t="shared" si="66"/>
        <v>0.43517346240302268</v>
      </c>
      <c r="BA162" s="23">
        <f t="shared" si="66"/>
        <v>0.39909230433537224</v>
      </c>
    </row>
    <row r="163" spans="25:53" x14ac:dyDescent="0.2">
      <c r="Y163" s="69" t="s">
        <v>426</v>
      </c>
      <c r="Z163" s="21">
        <f t="shared" ref="Z163:AK163" si="67">LOG(Z151/AVERAGE($Z151:$AC151),2)</f>
        <v>5.3508085050617743E-2</v>
      </c>
      <c r="AA163" s="95">
        <f t="shared" si="67"/>
        <v>-8.5201971790697495E-2</v>
      </c>
      <c r="AB163" s="95">
        <f t="shared" si="67"/>
        <v>0.12363754587118303</v>
      </c>
      <c r="AC163" s="95">
        <f t="shared" si="67"/>
        <v>-0.10456751059081318</v>
      </c>
      <c r="AD163" s="95">
        <f t="shared" si="67"/>
        <v>0.88947847829192273</v>
      </c>
      <c r="AE163" s="95">
        <f t="shared" si="67"/>
        <v>0.24295749553519966</v>
      </c>
      <c r="AF163" s="95">
        <f t="shared" si="67"/>
        <v>0.56066148637869739</v>
      </c>
      <c r="AG163" s="95">
        <f t="shared" si="67"/>
        <v>0.70038837464786963</v>
      </c>
      <c r="AH163" s="95">
        <f t="shared" si="67"/>
        <v>0.71047070529529699</v>
      </c>
      <c r="AI163" s="95">
        <f t="shared" si="67"/>
        <v>0.66269716246182808</v>
      </c>
      <c r="AJ163" s="95">
        <f t="shared" si="67"/>
        <v>0.52183594222504281</v>
      </c>
      <c r="AK163" s="23">
        <f t="shared" si="67"/>
        <v>0.31823904170462508</v>
      </c>
      <c r="AO163" s="69" t="s">
        <v>426</v>
      </c>
      <c r="AP163" s="21">
        <f t="shared" ref="AP163:BA163" si="68">LOG(AP151/AVERAGE($AP151:$AS151),2)</f>
        <v>-0.18070830954659622</v>
      </c>
      <c r="AQ163" s="95">
        <f t="shared" si="68"/>
        <v>0.1233299017754865</v>
      </c>
      <c r="AR163" s="95">
        <f t="shared" si="68"/>
        <v>-4.6517794519606755E-2</v>
      </c>
      <c r="AS163" s="95">
        <f t="shared" si="68"/>
        <v>8.4354951329445135E-2</v>
      </c>
      <c r="AT163" s="95">
        <f t="shared" si="68"/>
        <v>0.70163159278340637</v>
      </c>
      <c r="AU163" s="95">
        <f t="shared" si="68"/>
        <v>0.58094912146900424</v>
      </c>
      <c r="AV163" s="95">
        <f t="shared" si="68"/>
        <v>0.88709454397416021</v>
      </c>
      <c r="AW163" s="95">
        <f t="shared" si="68"/>
        <v>0.68614418520786224</v>
      </c>
      <c r="AX163" s="95">
        <f t="shared" si="68"/>
        <v>0.59806233897591798</v>
      </c>
      <c r="AY163" s="95">
        <f t="shared" si="68"/>
        <v>0.45649694267670649</v>
      </c>
      <c r="AZ163" s="95">
        <f t="shared" si="68"/>
        <v>0.7015355136808753</v>
      </c>
      <c r="BA163" s="23">
        <f t="shared" si="68"/>
        <v>0.69312408819092997</v>
      </c>
    </row>
    <row r="164" spans="25:53" x14ac:dyDescent="0.2">
      <c r="Y164" s="100" t="s">
        <v>427</v>
      </c>
      <c r="Z164" s="21">
        <f t="shared" ref="Z164:AK164" si="69">LOG(Z152/AVERAGE($Z152:$AC152),2)</f>
        <v>3.9110977900267872E-2</v>
      </c>
      <c r="AA164" s="95">
        <f t="shared" si="69"/>
        <v>-2.0664767559257245E-2</v>
      </c>
      <c r="AB164" s="95">
        <f t="shared" si="69"/>
        <v>-4.2030398215945008E-2</v>
      </c>
      <c r="AC164" s="95">
        <f t="shared" si="69"/>
        <v>2.2125064311358369E-2</v>
      </c>
      <c r="AD164" s="95">
        <f t="shared" si="69"/>
        <v>-0.52527525243196616</v>
      </c>
      <c r="AE164" s="95">
        <f t="shared" si="69"/>
        <v>-0.57534944893140993</v>
      </c>
      <c r="AF164" s="95">
        <f t="shared" si="69"/>
        <v>-0.50176421352468192</v>
      </c>
      <c r="AG164" s="95">
        <f t="shared" si="69"/>
        <v>-0.50692815077019959</v>
      </c>
      <c r="AH164" s="95">
        <f t="shared" si="69"/>
        <v>-0.78250621453174629</v>
      </c>
      <c r="AI164" s="95">
        <f t="shared" si="69"/>
        <v>-0.87773023519288906</v>
      </c>
      <c r="AJ164" s="95">
        <f t="shared" si="69"/>
        <v>-0.70933234650302457</v>
      </c>
      <c r="AK164" s="23">
        <f t="shared" si="69"/>
        <v>-0.95787006628005167</v>
      </c>
      <c r="AO164" s="100" t="s">
        <v>427</v>
      </c>
      <c r="AP164" s="21">
        <f t="shared" ref="AP164:BA164" si="70">LOG(AP152/AVERAGE($AP152:$AS152),2)</f>
        <v>-6.3753155908274836E-2</v>
      </c>
      <c r="AQ164" s="95">
        <f t="shared" si="70"/>
        <v>8.8038913777608419E-2</v>
      </c>
      <c r="AR164" s="95">
        <f t="shared" si="70"/>
        <v>-2.9997260109892492E-2</v>
      </c>
      <c r="AS164" s="95">
        <f t="shared" si="70"/>
        <v>1.2713932550309185E-3</v>
      </c>
      <c r="AT164" s="95">
        <f t="shared" si="70"/>
        <v>-0.44305735951692976</v>
      </c>
      <c r="AU164" s="95">
        <f t="shared" si="70"/>
        <v>-0.39326838617367266</v>
      </c>
      <c r="AV164" s="95">
        <f t="shared" si="70"/>
        <v>-0.3574669696964381</v>
      </c>
      <c r="AW164" s="95">
        <f t="shared" si="70"/>
        <v>-0.4195001640335736</v>
      </c>
      <c r="AX164" s="95">
        <f t="shared" si="70"/>
        <v>-0.47845562228006555</v>
      </c>
      <c r="AY164" s="95">
        <f t="shared" si="70"/>
        <v>-0.32422996082927696</v>
      </c>
      <c r="AZ164" s="95">
        <f t="shared" si="70"/>
        <v>-0.30419406840394847</v>
      </c>
      <c r="BA164" s="23">
        <f t="shared" si="70"/>
        <v>-0.33519079107988564</v>
      </c>
    </row>
    <row r="165" spans="25:53" x14ac:dyDescent="0.2">
      <c r="Y165" s="100" t="s">
        <v>428</v>
      </c>
      <c r="Z165" s="21">
        <f t="shared" ref="Z165:AK165" si="71">LOG(Z153/AVERAGE($Z153:$AC153),2)</f>
        <v>-2.2413595643799241E-2</v>
      </c>
      <c r="AA165" s="95">
        <f t="shared" si="71"/>
        <v>6.1250427742685402E-2</v>
      </c>
      <c r="AB165" s="95">
        <f t="shared" si="71"/>
        <v>2.0554566696795479E-2</v>
      </c>
      <c r="AC165" s="95">
        <f t="shared" si="71"/>
        <v>-6.2359031704983414E-2</v>
      </c>
      <c r="AD165" s="95">
        <f t="shared" si="71"/>
        <v>0.32290588269293968</v>
      </c>
      <c r="AE165" s="95">
        <f t="shared" si="71"/>
        <v>0.38864664109866992</v>
      </c>
      <c r="AF165" s="95">
        <f t="shared" si="71"/>
        <v>0.26786332177602884</v>
      </c>
      <c r="AG165" s="95">
        <f t="shared" si="71"/>
        <v>0.25213742527308131</v>
      </c>
      <c r="AH165" s="95">
        <f t="shared" si="71"/>
        <v>0.44609917708870361</v>
      </c>
      <c r="AI165" s="95">
        <f t="shared" si="71"/>
        <v>0.39613922596985246</v>
      </c>
      <c r="AJ165" s="95">
        <f t="shared" si="71"/>
        <v>0.4190996093695471</v>
      </c>
      <c r="AK165" s="23">
        <f t="shared" si="71"/>
        <v>0.36940048534630759</v>
      </c>
      <c r="AO165" s="100" t="s">
        <v>428</v>
      </c>
      <c r="AP165" s="21">
        <f t="shared" ref="AP165:BA165" si="72">LOG(AP153/AVERAGE($AP153:$AS153),2)</f>
        <v>0.12560759841460065</v>
      </c>
      <c r="AQ165" s="95">
        <f t="shared" si="72"/>
        <v>-0.16023083919893819</v>
      </c>
      <c r="AR165" s="95">
        <f t="shared" si="72"/>
        <v>9.7318316087066006E-3</v>
      </c>
      <c r="AS165" s="95">
        <f t="shared" si="72"/>
        <v>1.0611760190945035E-2</v>
      </c>
      <c r="AT165" s="95">
        <f t="shared" si="72"/>
        <v>-2.6580868675071045E-2</v>
      </c>
      <c r="AU165" s="95">
        <f t="shared" si="72"/>
        <v>-7.7223324139444896E-2</v>
      </c>
      <c r="AV165" s="95">
        <f t="shared" si="72"/>
        <v>-6.1477923039555245E-2</v>
      </c>
      <c r="AW165" s="95">
        <f t="shared" si="72"/>
        <v>-9.3791996250591175E-2</v>
      </c>
      <c r="AX165" s="95">
        <f t="shared" si="72"/>
        <v>0.31764197216768308</v>
      </c>
      <c r="AY165" s="95">
        <f t="shared" si="72"/>
        <v>0.16390497361990253</v>
      </c>
      <c r="AZ165" s="95">
        <f t="shared" si="72"/>
        <v>0.14443522229187547</v>
      </c>
      <c r="BA165" s="23">
        <f t="shared" si="72"/>
        <v>0.18868539664574432</v>
      </c>
    </row>
    <row r="166" spans="25:53" x14ac:dyDescent="0.2">
      <c r="Y166" s="69" t="s">
        <v>429</v>
      </c>
      <c r="Z166" s="21">
        <f t="shared" ref="Z166:AK166" si="73">LOG(Z154/AVERAGE($Z154:$AC154),2)</f>
        <v>-4.8280402253262486E-3</v>
      </c>
      <c r="AA166" s="95">
        <f t="shared" si="73"/>
        <v>-8.1888293049664548E-3</v>
      </c>
      <c r="AB166" s="95">
        <f t="shared" si="73"/>
        <v>1.5697796899552703E-2</v>
      </c>
      <c r="AC166" s="95">
        <f t="shared" si="73"/>
        <v>-2.8006233739672586E-3</v>
      </c>
      <c r="AD166" s="95">
        <f t="shared" si="73"/>
        <v>-6.6444017182291329E-2</v>
      </c>
      <c r="AE166" s="95">
        <f t="shared" si="73"/>
        <v>-5.2368739256357696E-2</v>
      </c>
      <c r="AF166" s="95">
        <f t="shared" si="73"/>
        <v>-7.1106417317598841E-2</v>
      </c>
      <c r="AG166" s="95">
        <f t="shared" si="73"/>
        <v>-3.0048066281776059E-2</v>
      </c>
      <c r="AH166" s="95">
        <f t="shared" si="73"/>
        <v>-0.18091567985951834</v>
      </c>
      <c r="AI166" s="95">
        <f t="shared" si="73"/>
        <v>-0.18343353732541146</v>
      </c>
      <c r="AJ166" s="95">
        <f t="shared" si="73"/>
        <v>-0.21929424543501247</v>
      </c>
      <c r="AK166" s="23">
        <f t="shared" si="73"/>
        <v>-9.8354002337141463E-2</v>
      </c>
      <c r="AO166" s="69" t="s">
        <v>429</v>
      </c>
      <c r="AP166" s="21">
        <f t="shared" ref="AP166:BA166" si="74">LOG(AP154/AVERAGE($AP154:$AS154),2)</f>
        <v>-1.8860191452620034E-2</v>
      </c>
      <c r="AQ166" s="95">
        <f t="shared" si="74"/>
        <v>5.2071302674647602E-2</v>
      </c>
      <c r="AR166" s="95">
        <f t="shared" si="74"/>
        <v>-5.7821846530136962E-3</v>
      </c>
      <c r="AS166" s="95">
        <f t="shared" si="74"/>
        <v>-2.8799913582008452E-2</v>
      </c>
      <c r="AT166" s="95">
        <f t="shared" si="74"/>
        <v>0.42718182270476684</v>
      </c>
      <c r="AU166" s="95">
        <f t="shared" si="74"/>
        <v>0.35453035698860214</v>
      </c>
      <c r="AV166" s="95">
        <f t="shared" si="74"/>
        <v>0.20524243412578133</v>
      </c>
      <c r="AW166" s="95">
        <f t="shared" si="74"/>
        <v>0.35001735621654417</v>
      </c>
      <c r="AX166" s="95">
        <f t="shared" si="74"/>
        <v>-0.29053122389812086</v>
      </c>
      <c r="AY166" s="95">
        <f t="shared" si="74"/>
        <v>-0.1235104823597461</v>
      </c>
      <c r="AZ166" s="95">
        <f t="shared" si="74"/>
        <v>-0.13927507011307566</v>
      </c>
      <c r="BA166" s="23">
        <f t="shared" si="74"/>
        <v>-0.11723869042979373</v>
      </c>
    </row>
    <row r="167" spans="25:53" x14ac:dyDescent="0.2">
      <c r="Y167" s="69" t="s">
        <v>430</v>
      </c>
      <c r="Z167" s="21">
        <f t="shared" ref="Z167:AK167" si="75">LOG(Z155/AVERAGE($Z155:$AC155),2)</f>
        <v>-0.30616895633092855</v>
      </c>
      <c r="AA167" s="95">
        <f t="shared" si="75"/>
        <v>5.9459956942853158E-2</v>
      </c>
      <c r="AB167" s="95">
        <f t="shared" si="75"/>
        <v>3.2645765785945129E-2</v>
      </c>
      <c r="AC167" s="95">
        <f t="shared" si="75"/>
        <v>0.17152900710663463</v>
      </c>
      <c r="AD167" s="95">
        <f t="shared" si="75"/>
        <v>-0.79839758399625127</v>
      </c>
      <c r="AE167" s="95">
        <f t="shared" si="75"/>
        <v>-0.95267083292883947</v>
      </c>
      <c r="AF167" s="95">
        <f t="shared" si="75"/>
        <v>-0.470777952462684</v>
      </c>
      <c r="AG167" s="95">
        <f t="shared" si="75"/>
        <v>-1.1516056595332957</v>
      </c>
      <c r="AH167" s="95">
        <f t="shared" si="75"/>
        <v>-1.7297988403935725</v>
      </c>
      <c r="AI167" s="95">
        <f t="shared" si="75"/>
        <v>-0.4666811955807188</v>
      </c>
      <c r="AJ167" s="95">
        <f t="shared" si="75"/>
        <v>-1.0900874179089504</v>
      </c>
      <c r="AK167" s="23">
        <f t="shared" si="75"/>
        <v>-1.2906902674566094</v>
      </c>
      <c r="AO167" s="69" t="s">
        <v>430</v>
      </c>
      <c r="AP167" s="21">
        <f t="shared" ref="AP167:BA167" si="76">LOG(AP155/AVERAGE($AP155:$AS155),2)</f>
        <v>6.4604617888424226E-2</v>
      </c>
      <c r="AQ167" s="95">
        <f t="shared" si="76"/>
        <v>-2.8722732685008356E-2</v>
      </c>
      <c r="AR167" s="95">
        <f t="shared" si="76"/>
        <v>4.8151355675975074E-2</v>
      </c>
      <c r="AS167" s="95">
        <f t="shared" si="76"/>
        <v>-8.9306153158860896E-2</v>
      </c>
      <c r="AT167" s="95">
        <f t="shared" si="76"/>
        <v>0.76947557051587623</v>
      </c>
      <c r="AU167" s="95">
        <f t="shared" si="76"/>
        <v>0.63236608616742329</v>
      </c>
      <c r="AV167" s="95">
        <f t="shared" si="76"/>
        <v>0.9672698350044906</v>
      </c>
      <c r="AW167" s="95">
        <f t="shared" si="76"/>
        <v>9.4544134086224502E-2</v>
      </c>
      <c r="AX167" s="95">
        <f t="shared" si="76"/>
        <v>1.899649171297183</v>
      </c>
      <c r="AY167" s="95">
        <f t="shared" si="76"/>
        <v>1.640360537777902</v>
      </c>
      <c r="AZ167" s="95">
        <f t="shared" si="76"/>
        <v>1.4210210379203279</v>
      </c>
      <c r="BA167" s="23">
        <f t="shared" si="76"/>
        <v>1.3848270736259347</v>
      </c>
    </row>
    <row r="168" spans="25:53" ht="19" thickBot="1" x14ac:dyDescent="0.25">
      <c r="Y168" s="79" t="s">
        <v>431</v>
      </c>
      <c r="Z168" s="24">
        <f t="shared" ref="Z168:AK168" si="77">LOG(Z156/AVERAGE($Z156:$AC156),2)</f>
        <v>-6.5023821131436821E-3</v>
      </c>
      <c r="AA168" s="25">
        <f t="shared" si="77"/>
        <v>-2.4778140309107008E-2</v>
      </c>
      <c r="AB168" s="25">
        <f t="shared" si="77"/>
        <v>0.20351966741216665</v>
      </c>
      <c r="AC168" s="25">
        <f t="shared" si="77"/>
        <v>-0.20087783586469932</v>
      </c>
      <c r="AD168" s="25">
        <f t="shared" si="77"/>
        <v>-0.24488141371335534</v>
      </c>
      <c r="AE168" s="25">
        <f t="shared" si="77"/>
        <v>-1.0888901026081368</v>
      </c>
      <c r="AF168" s="25">
        <f t="shared" si="77"/>
        <v>-5.6784876728069464E-2</v>
      </c>
      <c r="AG168" s="25">
        <f t="shared" si="77"/>
        <v>-0.6221550727897075</v>
      </c>
      <c r="AH168" s="25">
        <f t="shared" si="77"/>
        <v>-1.5433729810109811</v>
      </c>
      <c r="AI168" s="25">
        <f t="shared" si="77"/>
        <v>-1.321140016919861</v>
      </c>
      <c r="AJ168" s="25">
        <f t="shared" si="77"/>
        <v>-1.7259719779024048</v>
      </c>
      <c r="AK168" s="26">
        <f t="shared" si="77"/>
        <v>-0.48947803153997133</v>
      </c>
      <c r="AO168" s="79" t="s">
        <v>431</v>
      </c>
      <c r="AP168" s="24">
        <f t="shared" ref="AP168:BA168" si="78">LOG(AP156/AVERAGE($AP156:$AS156),2)</f>
        <v>-0.32138968428585052</v>
      </c>
      <c r="AQ168" s="25">
        <f t="shared" si="78"/>
        <v>-0.12126529368959486</v>
      </c>
      <c r="AR168" s="25">
        <f t="shared" si="78"/>
        <v>2.1819407254782434E-2</v>
      </c>
      <c r="AS168" s="25">
        <f t="shared" si="78"/>
        <v>0.33923022784800194</v>
      </c>
      <c r="AT168" s="25">
        <f t="shared" si="78"/>
        <v>-0.23587745169808741</v>
      </c>
      <c r="AU168" s="25">
        <f t="shared" si="78"/>
        <v>-0.46992342345877314</v>
      </c>
      <c r="AV168" s="25">
        <f t="shared" si="78"/>
        <v>-3.2779331926513021E-2</v>
      </c>
      <c r="AW168" s="25">
        <f t="shared" si="78"/>
        <v>0.19007333474185714</v>
      </c>
      <c r="AX168" s="25">
        <f t="shared" si="78"/>
        <v>-0.41256664745085442</v>
      </c>
      <c r="AY168" s="25">
        <f t="shared" si="78"/>
        <v>-0.65380914160998171</v>
      </c>
      <c r="AZ168" s="25">
        <f t="shared" si="78"/>
        <v>-0.59555639924870363</v>
      </c>
      <c r="BA168" s="26">
        <f t="shared" si="78"/>
        <v>-0.56639849727756841</v>
      </c>
    </row>
    <row r="169" spans="25:53" x14ac:dyDescent="0.2"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</row>
    <row r="170" spans="25:53" x14ac:dyDescent="0.2"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</row>
    <row r="171" spans="25:53" x14ac:dyDescent="0.2"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</row>
    <row r="172" spans="25:53" x14ac:dyDescent="0.2"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</row>
    <row r="173" spans="25:53" x14ac:dyDescent="0.2"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</row>
    <row r="174" spans="25:53" x14ac:dyDescent="0.2"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</row>
    <row r="175" spans="25:53" x14ac:dyDescent="0.2"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</row>
    <row r="176" spans="25:53" x14ac:dyDescent="0.2"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</row>
    <row r="177" spans="26:53" x14ac:dyDescent="0.2"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</row>
    <row r="178" spans="26:53" x14ac:dyDescent="0.2"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</row>
    <row r="179" spans="26:53" x14ac:dyDescent="0.2"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</row>
    <row r="180" spans="26:53" x14ac:dyDescent="0.2"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</row>
    <row r="181" spans="26:53" x14ac:dyDescent="0.2"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</row>
    <row r="182" spans="26:53" x14ac:dyDescent="0.2"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</row>
    <row r="183" spans="26:53" x14ac:dyDescent="0.2"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</row>
    <row r="184" spans="26:53" x14ac:dyDescent="0.2"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</row>
    <row r="185" spans="26:53" x14ac:dyDescent="0.2"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</row>
    <row r="186" spans="26:53" x14ac:dyDescent="0.2"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</row>
    <row r="187" spans="26:53" x14ac:dyDescent="0.2"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</row>
    <row r="188" spans="26:53" x14ac:dyDescent="0.2"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</row>
    <row r="189" spans="26:53" x14ac:dyDescent="0.2"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</row>
    <row r="190" spans="26:53" x14ac:dyDescent="0.2"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</row>
    <row r="191" spans="26:53" x14ac:dyDescent="0.2"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26:53" x14ac:dyDescent="0.2"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</row>
    <row r="193" spans="26:53" x14ac:dyDescent="0.2"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26:53" x14ac:dyDescent="0.2"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</row>
    <row r="195" spans="26:53" x14ac:dyDescent="0.2"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</row>
    <row r="196" spans="26:53" x14ac:dyDescent="0.2"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</row>
    <row r="197" spans="26:53" x14ac:dyDescent="0.2"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</row>
    <row r="198" spans="26:53" x14ac:dyDescent="0.2"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</row>
    <row r="199" spans="26:53" x14ac:dyDescent="0.2"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</row>
    <row r="200" spans="26:53" x14ac:dyDescent="0.2"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</row>
    <row r="201" spans="26:53" x14ac:dyDescent="0.2"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</row>
    <row r="202" spans="26:53" x14ac:dyDescent="0.2"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</row>
    <row r="203" spans="26:53" x14ac:dyDescent="0.2"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</row>
    <row r="204" spans="26:53" x14ac:dyDescent="0.2"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</row>
    <row r="205" spans="26:53" x14ac:dyDescent="0.2"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</row>
    <row r="206" spans="26:53" x14ac:dyDescent="0.2"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</row>
    <row r="207" spans="26:53" x14ac:dyDescent="0.2"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</row>
    <row r="208" spans="26:53" x14ac:dyDescent="0.2"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</row>
    <row r="209" spans="26:53" x14ac:dyDescent="0.2"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</row>
    <row r="210" spans="26:53" x14ac:dyDescent="0.2"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</row>
    <row r="211" spans="26:53" x14ac:dyDescent="0.2"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</row>
    <row r="212" spans="26:53" x14ac:dyDescent="0.2"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</row>
    <row r="213" spans="26:53" x14ac:dyDescent="0.2"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</row>
    <row r="214" spans="26:53" x14ac:dyDescent="0.2"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</row>
    <row r="215" spans="26:53" x14ac:dyDescent="0.2"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</row>
    <row r="216" spans="26:53" x14ac:dyDescent="0.2"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</row>
    <row r="217" spans="26:53" x14ac:dyDescent="0.2"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</row>
    <row r="218" spans="26:53" x14ac:dyDescent="0.2"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</row>
    <row r="219" spans="26:53" x14ac:dyDescent="0.2"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</row>
    <row r="220" spans="26:53" x14ac:dyDescent="0.2"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</row>
    <row r="221" spans="26:53" x14ac:dyDescent="0.2"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</row>
    <row r="222" spans="26:53" x14ac:dyDescent="0.2"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</row>
    <row r="223" spans="26:53" x14ac:dyDescent="0.2"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</row>
    <row r="224" spans="26:53" x14ac:dyDescent="0.2"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</row>
    <row r="225" spans="26:53" x14ac:dyDescent="0.2"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</row>
    <row r="226" spans="26:53" x14ac:dyDescent="0.2"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</row>
    <row r="227" spans="26:53" x14ac:dyDescent="0.2"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</row>
    <row r="228" spans="26:53" x14ac:dyDescent="0.2"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</row>
    <row r="229" spans="26:53" x14ac:dyDescent="0.2"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</row>
    <row r="230" spans="26:53" x14ac:dyDescent="0.2"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</row>
    <row r="231" spans="26:53" x14ac:dyDescent="0.2"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</row>
    <row r="232" spans="26:53" x14ac:dyDescent="0.2"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</row>
    <row r="233" spans="26:53" x14ac:dyDescent="0.2"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</row>
    <row r="234" spans="26:53" x14ac:dyDescent="0.2"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</row>
    <row r="235" spans="26:53" x14ac:dyDescent="0.2"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</row>
    <row r="236" spans="26:53" x14ac:dyDescent="0.2"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</row>
    <row r="237" spans="26:53" x14ac:dyDescent="0.2"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</row>
    <row r="238" spans="26:53" x14ac:dyDescent="0.2"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</row>
    <row r="239" spans="26:53" x14ac:dyDescent="0.2"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</row>
    <row r="240" spans="26:53" x14ac:dyDescent="0.2"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</row>
    <row r="241" spans="26:53" x14ac:dyDescent="0.2"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</row>
    <row r="242" spans="26:53" x14ac:dyDescent="0.2"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</row>
    <row r="243" spans="26:53" x14ac:dyDescent="0.2"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</row>
    <row r="244" spans="26:53" x14ac:dyDescent="0.2"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</row>
    <row r="245" spans="26:53" x14ac:dyDescent="0.2"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</row>
    <row r="246" spans="26:53" x14ac:dyDescent="0.2"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</row>
    <row r="247" spans="26:53" x14ac:dyDescent="0.2"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</row>
    <row r="248" spans="26:53" x14ac:dyDescent="0.2"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</row>
    <row r="249" spans="26:53" x14ac:dyDescent="0.2"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</row>
    <row r="250" spans="26:53" x14ac:dyDescent="0.2"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</row>
    <row r="251" spans="26:53" x14ac:dyDescent="0.2"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</row>
    <row r="252" spans="26:53" x14ac:dyDescent="0.2"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</row>
    <row r="253" spans="26:53" x14ac:dyDescent="0.2"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</row>
    <row r="254" spans="26:53" x14ac:dyDescent="0.2"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</row>
    <row r="255" spans="26:53" x14ac:dyDescent="0.2"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</row>
    <row r="256" spans="26:53" x14ac:dyDescent="0.2"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</row>
    <row r="257" spans="26:53" x14ac:dyDescent="0.2"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</row>
    <row r="258" spans="26:53" x14ac:dyDescent="0.2"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</row>
    <row r="259" spans="26:53" x14ac:dyDescent="0.2"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</row>
    <row r="260" spans="26:53" x14ac:dyDescent="0.2"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</row>
    <row r="261" spans="26:53" x14ac:dyDescent="0.2"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</row>
    <row r="262" spans="26:53" x14ac:dyDescent="0.2"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</row>
    <row r="263" spans="26:53" x14ac:dyDescent="0.2"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</row>
    <row r="264" spans="26:53" x14ac:dyDescent="0.2"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</row>
    <row r="265" spans="26:53" x14ac:dyDescent="0.2"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</row>
    <row r="266" spans="26:53" x14ac:dyDescent="0.2"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</row>
    <row r="267" spans="26:53" x14ac:dyDescent="0.2"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</row>
    <row r="268" spans="26:53" x14ac:dyDescent="0.2"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</row>
    <row r="269" spans="26:53" x14ac:dyDescent="0.2"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</row>
    <row r="270" spans="26:53" x14ac:dyDescent="0.2"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</row>
    <row r="271" spans="26:53" x14ac:dyDescent="0.2"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</row>
    <row r="272" spans="26:53" x14ac:dyDescent="0.2"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</row>
    <row r="273" spans="26:53" x14ac:dyDescent="0.2"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</row>
    <row r="274" spans="26:53" x14ac:dyDescent="0.2"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</row>
    <row r="275" spans="26:53" x14ac:dyDescent="0.2"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</row>
    <row r="276" spans="26:53" x14ac:dyDescent="0.2">
      <c r="Z276" s="22"/>
    </row>
    <row r="277" spans="26:53" x14ac:dyDescent="0.2">
      <c r="Z277" s="22"/>
    </row>
    <row r="278" spans="26:53" x14ac:dyDescent="0.2">
      <c r="Z278" s="22"/>
    </row>
    <row r="279" spans="26:53" x14ac:dyDescent="0.2">
      <c r="Z279" s="22"/>
    </row>
    <row r="280" spans="26:53" x14ac:dyDescent="0.2">
      <c r="Z280" s="22"/>
    </row>
  </sheetData>
  <mergeCells count="12">
    <mergeCell ref="S108:S111"/>
    <mergeCell ref="S112:S117"/>
    <mergeCell ref="S119:S120"/>
    <mergeCell ref="S121:S122"/>
    <mergeCell ref="S123:S124"/>
    <mergeCell ref="S129:S131"/>
    <mergeCell ref="S82:S84"/>
    <mergeCell ref="S85:S89"/>
    <mergeCell ref="S90:S92"/>
    <mergeCell ref="S93:S94"/>
    <mergeCell ref="S95:S97"/>
    <mergeCell ref="S98:S103"/>
  </mergeCells>
  <conditionalFormatting sqref="Z3:AK3">
    <cfRule type="colorScale" priority="28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:AK4">
    <cfRule type="colorScale" priority="28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:AK5">
    <cfRule type="colorScale" priority="28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:AK6">
    <cfRule type="colorScale" priority="28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:AK7">
    <cfRule type="colorScale" priority="28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:AK8">
    <cfRule type="colorScale" priority="27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:AK9">
    <cfRule type="colorScale" priority="27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:AK10">
    <cfRule type="colorScale" priority="27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:AK11">
    <cfRule type="colorScale" priority="27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:AK12">
    <cfRule type="colorScale" priority="27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3:AK13">
    <cfRule type="colorScale" priority="27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4:AK14">
    <cfRule type="colorScale" priority="27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5:AK15">
    <cfRule type="colorScale" priority="27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6:AK16">
    <cfRule type="colorScale" priority="27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7:AK17">
    <cfRule type="colorScale" priority="27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8:AK18">
    <cfRule type="colorScale" priority="26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9:AK19">
    <cfRule type="colorScale" priority="26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20:AK20">
    <cfRule type="colorScale" priority="26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21:AK21">
    <cfRule type="colorScale" priority="26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22:AK22">
    <cfRule type="colorScale" priority="26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23:AK23">
    <cfRule type="colorScale" priority="26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24:AK24">
    <cfRule type="colorScale" priority="26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25:AK25">
    <cfRule type="colorScale" priority="26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26:AK26">
    <cfRule type="colorScale" priority="26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27:AK27">
    <cfRule type="colorScale" priority="26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28:AK28">
    <cfRule type="colorScale" priority="25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29:AK29">
    <cfRule type="colorScale" priority="25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30:AK30">
    <cfRule type="colorScale" priority="25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31:AK31">
    <cfRule type="colorScale" priority="25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32:AK32">
    <cfRule type="colorScale" priority="25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33:AK33">
    <cfRule type="colorScale" priority="25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34:AK34">
    <cfRule type="colorScale" priority="25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35:AK35">
    <cfRule type="colorScale" priority="25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36:AK36">
    <cfRule type="colorScale" priority="24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37:AK37">
    <cfRule type="colorScale" priority="24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38:AK38">
    <cfRule type="colorScale" priority="24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39:AK39">
    <cfRule type="colorScale" priority="24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0:AK40">
    <cfRule type="colorScale" priority="24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1:AK41">
    <cfRule type="colorScale" priority="24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2:AK42">
    <cfRule type="colorScale" priority="24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3:AK43">
    <cfRule type="colorScale" priority="24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4:AK44">
    <cfRule type="colorScale" priority="24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5:AK45">
    <cfRule type="colorScale" priority="24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6:AK46">
    <cfRule type="colorScale" priority="23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7:AK47">
    <cfRule type="colorScale" priority="23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8:AK48">
    <cfRule type="colorScale" priority="23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49:AK49">
    <cfRule type="colorScale" priority="23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0:AK50">
    <cfRule type="colorScale" priority="23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1:AK51">
    <cfRule type="colorScale" priority="23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2:AK52">
    <cfRule type="colorScale" priority="23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3:AK53">
    <cfRule type="colorScale" priority="23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4:AK54">
    <cfRule type="colorScale" priority="23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5:AK55">
    <cfRule type="colorScale" priority="22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6:AK56">
    <cfRule type="colorScale" priority="22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7:AK57">
    <cfRule type="colorScale" priority="22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8:AK58">
    <cfRule type="colorScale" priority="22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59:AK59">
    <cfRule type="colorScale" priority="22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0:AK60">
    <cfRule type="colorScale" priority="2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1:AK61">
    <cfRule type="colorScale" priority="22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2:AK62">
    <cfRule type="colorScale" priority="2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3:AK63">
    <cfRule type="colorScale" priority="2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4:AK64">
    <cfRule type="colorScale" priority="2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5:AK65">
    <cfRule type="colorScale" priority="2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6:AK66">
    <cfRule type="colorScale" priority="2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7:AK67">
    <cfRule type="colorScale" priority="2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8:AK68">
    <cfRule type="colorScale" priority="21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69:AK69">
    <cfRule type="colorScale" priority="2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0:AK70">
    <cfRule type="colorScale" priority="21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1:AK71">
    <cfRule type="colorScale" priority="2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2:AK72">
    <cfRule type="colorScale" priority="2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3:AK73">
    <cfRule type="colorScale" priority="2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4:AK74">
    <cfRule type="colorScale" priority="20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5:AK75">
    <cfRule type="colorScale" priority="20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6:AK76">
    <cfRule type="colorScale" priority="20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7:AK77">
    <cfRule type="colorScale" priority="20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8:AK78">
    <cfRule type="colorScale" priority="20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79:AK79">
    <cfRule type="colorScale" priority="20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0:AK80">
    <cfRule type="colorScale" priority="20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1:AK81">
    <cfRule type="colorScale" priority="20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2:AK82">
    <cfRule type="colorScale" priority="20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3:AK83">
    <cfRule type="colorScale" priority="20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4:AK84">
    <cfRule type="colorScale" priority="19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5:AK85">
    <cfRule type="colorScale" priority="19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6:AK86">
    <cfRule type="colorScale" priority="19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7:AK87">
    <cfRule type="colorScale" priority="19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8:AK88">
    <cfRule type="colorScale" priority="19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89:AK89">
    <cfRule type="colorScale" priority="19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0:AK90">
    <cfRule type="colorScale" priority="19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1:AK91">
    <cfRule type="colorScale" priority="19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2:AK92">
    <cfRule type="colorScale" priority="19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3:AK93">
    <cfRule type="colorScale" priority="18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4:AK94">
    <cfRule type="colorScale" priority="18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5:AK95">
    <cfRule type="colorScale" priority="18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6:AK96">
    <cfRule type="colorScale" priority="18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7:AK97">
    <cfRule type="colorScale" priority="18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8:AK98">
    <cfRule type="colorScale" priority="18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99:AK99">
    <cfRule type="colorScale" priority="18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0:AK100">
    <cfRule type="colorScale" priority="18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1:AK101">
    <cfRule type="colorScale" priority="17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2:AK102">
    <cfRule type="colorScale" priority="17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3:AK103">
    <cfRule type="colorScale" priority="17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4:AK104">
    <cfRule type="colorScale" priority="17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5:AK105">
    <cfRule type="colorScale" priority="17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6:AK106">
    <cfRule type="colorScale" priority="17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7:AK107">
    <cfRule type="colorScale" priority="17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8:AK108">
    <cfRule type="colorScale" priority="17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09:AK109">
    <cfRule type="colorScale" priority="17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0:AK110">
    <cfRule type="colorScale" priority="17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1:AK111">
    <cfRule type="colorScale" priority="16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2:AK112">
    <cfRule type="colorScale" priority="16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3:AK113">
    <cfRule type="colorScale" priority="16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4:AK114">
    <cfRule type="colorScale" priority="16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5:AK115">
    <cfRule type="colorScale" priority="16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6:AK116">
    <cfRule type="colorScale" priority="16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7:AK117">
    <cfRule type="colorScale" priority="16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8:AK118">
    <cfRule type="colorScale" priority="16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19:AK119">
    <cfRule type="colorScale" priority="16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0:AK120">
    <cfRule type="colorScale" priority="16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1:AK121">
    <cfRule type="colorScale" priority="15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2:AK122">
    <cfRule type="colorScale" priority="15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3:AK123">
    <cfRule type="colorScale" priority="15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4:AK124">
    <cfRule type="colorScale" priority="15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5:AK125">
    <cfRule type="colorScale" priority="15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6:AK126">
    <cfRule type="colorScale" priority="15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8:AK128">
    <cfRule type="colorScale" priority="14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9:AK129">
    <cfRule type="colorScale" priority="14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30:AK130">
    <cfRule type="colorScale" priority="14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31:AK131">
    <cfRule type="colorScale" priority="14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32:AK132">
    <cfRule type="colorScale" priority="14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33:AK133">
    <cfRule type="colorScale" priority="14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Z127:AL127">
    <cfRule type="colorScale" priority="14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:BA3">
    <cfRule type="colorScale" priority="14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:BA4">
    <cfRule type="colorScale" priority="14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:BA5">
    <cfRule type="colorScale" priority="14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:BA6">
    <cfRule type="colorScale" priority="13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:BA7">
    <cfRule type="colorScale" priority="13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:BA8">
    <cfRule type="colorScale" priority="13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:BA9">
    <cfRule type="colorScale" priority="13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:BA10">
    <cfRule type="colorScale" priority="13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:BA11">
    <cfRule type="colorScale" priority="13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:BA12">
    <cfRule type="colorScale" priority="13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3:BA13">
    <cfRule type="colorScale" priority="13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4:BA14">
    <cfRule type="colorScale" priority="13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5:BA15">
    <cfRule type="colorScale" priority="13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6:BA16">
    <cfRule type="colorScale" priority="12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7:BA17">
    <cfRule type="colorScale" priority="12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8:BA18">
    <cfRule type="colorScale" priority="12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9:BA19">
    <cfRule type="colorScale" priority="12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20:BA20">
    <cfRule type="colorScale" priority="12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21:BA21">
    <cfRule type="colorScale" priority="1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22:BA22">
    <cfRule type="colorScale" priority="12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23:BA23">
    <cfRule type="colorScale" priority="1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24:BA24">
    <cfRule type="colorScale" priority="1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25:BA25">
    <cfRule type="colorScale" priority="1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26:BA26">
    <cfRule type="colorScale" priority="1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27:BA27">
    <cfRule type="colorScale" priority="1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28:BA28">
    <cfRule type="colorScale" priority="1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29:BA29">
    <cfRule type="colorScale" priority="11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0:BA30">
    <cfRule type="colorScale" priority="11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1:BA31">
    <cfRule type="colorScale" priority="1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2:BA32">
    <cfRule type="colorScale" priority="1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3:BA33">
    <cfRule type="colorScale" priority="1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4:BA34">
    <cfRule type="colorScale" priority="10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5:BA35">
    <cfRule type="colorScale" priority="10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6:BA36">
    <cfRule type="colorScale" priority="10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7:BA37">
    <cfRule type="colorScale" priority="10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8:BA38">
    <cfRule type="colorScale" priority="10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0:BA40">
    <cfRule type="colorScale" priority="10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1:BA41">
    <cfRule type="colorScale" priority="10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2:BA42">
    <cfRule type="colorScale" priority="10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3:BA43">
    <cfRule type="colorScale" priority="10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4:BA44">
    <cfRule type="colorScale" priority="9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5:BA45">
    <cfRule type="colorScale" priority="9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6:BA46">
    <cfRule type="colorScale" priority="9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7:BA47">
    <cfRule type="colorScale" priority="9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8:BA48">
    <cfRule type="colorScale" priority="9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49:BA49">
    <cfRule type="colorScale" priority="9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0:BA50">
    <cfRule type="colorScale" priority="9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1:BA51">
    <cfRule type="colorScale" priority="9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2:BA52">
    <cfRule type="colorScale" priority="9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3:BA53">
    <cfRule type="colorScale" priority="9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4:BA54">
    <cfRule type="colorScale" priority="8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5:BA55">
    <cfRule type="colorScale" priority="8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6:BA56">
    <cfRule type="colorScale" priority="8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7:BA57">
    <cfRule type="colorScale" priority="8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8:BA58">
    <cfRule type="colorScale" priority="8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59:BA59">
    <cfRule type="colorScale" priority="8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0:BA60">
    <cfRule type="colorScale" priority="8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1:BA61">
    <cfRule type="colorScale" priority="8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2:BA62">
    <cfRule type="colorScale" priority="8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3:BA63">
    <cfRule type="colorScale" priority="7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4:BA64">
    <cfRule type="colorScale" priority="7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5:BA65">
    <cfRule type="colorScale" priority="7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6:BA66">
    <cfRule type="colorScale" priority="7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7:BA67">
    <cfRule type="colorScale" priority="7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8:BA68">
    <cfRule type="colorScale" priority="7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69:BA69">
    <cfRule type="colorScale" priority="7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0:BA70">
    <cfRule type="colorScale" priority="7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1:BA71">
    <cfRule type="colorScale" priority="7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2:BA72">
    <cfRule type="colorScale" priority="6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3:BA73">
    <cfRule type="colorScale" priority="6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4:BA74">
    <cfRule type="colorScale" priority="6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5:BA75">
    <cfRule type="colorScale" priority="6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6:BA76">
    <cfRule type="colorScale" priority="6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7:BA77">
    <cfRule type="colorScale" priority="6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8:BA78">
    <cfRule type="colorScale" priority="6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79:BA79">
    <cfRule type="colorScale" priority="6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0:BA80">
    <cfRule type="colorScale" priority="6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1:BA81">
    <cfRule type="colorScale" priority="6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2:BA82">
    <cfRule type="colorScale" priority="5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3:BA83">
    <cfRule type="colorScale" priority="5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4:BA84">
    <cfRule type="colorScale" priority="5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5:BA85">
    <cfRule type="colorScale" priority="5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6:BA86">
    <cfRule type="colorScale" priority="5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7:BA87">
    <cfRule type="colorScale" priority="5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8:BA88">
    <cfRule type="colorScale" priority="5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89:BA89">
    <cfRule type="colorScale" priority="5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0:BA90">
    <cfRule type="colorScale" priority="5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1:BA91">
    <cfRule type="colorScale" priority="5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2:BA92">
    <cfRule type="colorScale" priority="4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3:BA93">
    <cfRule type="colorScale" priority="4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4:BA94">
    <cfRule type="colorScale" priority="4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5:BA95">
    <cfRule type="colorScale" priority="4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6:BA96">
    <cfRule type="colorScale" priority="4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7:BA97">
    <cfRule type="colorScale" priority="4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8:BA98">
    <cfRule type="colorScale" priority="4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99:BA99">
    <cfRule type="colorScale" priority="3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0:BA100">
    <cfRule type="colorScale" priority="3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1:BA101">
    <cfRule type="colorScale" priority="3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2:BA102">
    <cfRule type="colorScale" priority="3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3:BA103">
    <cfRule type="colorScale" priority="3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4:BA104">
    <cfRule type="colorScale" priority="3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5:BA105">
    <cfRule type="colorScale" priority="3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6:BA106">
    <cfRule type="colorScale" priority="3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7:BA107">
    <cfRule type="colorScale" priority="3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8:BA108">
    <cfRule type="colorScale" priority="3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09:BA109">
    <cfRule type="colorScale" priority="2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0:BA110">
    <cfRule type="colorScale" priority="2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1:BA111">
    <cfRule type="colorScale" priority="2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2:BA112">
    <cfRule type="colorScale" priority="2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3:BA113">
    <cfRule type="colorScale" priority="2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4:BA114"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5:BA115">
    <cfRule type="colorScale" priority="2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6:BA116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7:BA117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8:BA118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19:BA119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0:BA120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1:BA121">
    <cfRule type="colorScale" priority="1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2:BA122"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3:BA123">
    <cfRule type="colorScale" priority="1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4:BA124"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5:BA125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6:BA126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7:BA127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8:BA128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29:BA129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30:BA130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31:BA131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32:BA132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33:BA133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39:BB39">
    <cfRule type="colorScale" priority="10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O-Glycans</vt:lpstr>
      <vt:lpstr>N-Glycans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Macauslane</dc:creator>
  <cp:lastModifiedBy>Kyle Macauslane</cp:lastModifiedBy>
  <dcterms:created xsi:type="dcterms:W3CDTF">2026-01-09T04:21:20Z</dcterms:created>
  <dcterms:modified xsi:type="dcterms:W3CDTF">2026-01-22T23:48:59Z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2026-01-09T05:21:56Z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0bba9d5e-e227-4595-9bca-8d1de0f0c3c6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50, 3, 0, 1</vt:lpwstr>
  </property>
</Properties>
</file>